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.1 - Sál č.1 - Přero..." sheetId="2" r:id="rId2"/>
    <sheet name="PS 01.2 - Sál č.2 - Přero..." sheetId="3" r:id="rId3"/>
    <sheet name="PS 01.3 - Sál č.6 - Vlárs..." sheetId="4" r:id="rId4"/>
    <sheet name="PS 01.4 - Sál č.4 - ŽST P..." sheetId="5" r:id="rId5"/>
    <sheet name="PS 02.1 - Sál č.1" sheetId="6" r:id="rId6"/>
    <sheet name="PS 02.2 - Sál č.2" sheetId="7" r:id="rId7"/>
    <sheet name="PS 02.3 - Sál č.3" sheetId="8" r:id="rId8"/>
    <sheet name="PS 02.4 - Sál č.5" sheetId="9" r:id="rId9"/>
    <sheet name="PS 02.5 - Sál č.6" sheetId="10" r:id="rId10"/>
    <sheet name="PS 02.6 - Cvičný sál" sheetId="11" r:id="rId11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'PS 01.1 - Sál č.1 - Přero...'!$C$120:$K$142</definedName>
    <definedName name="_xlnm.Print_Area" localSheetId="1">'PS 01.1 - Sál č.1 - Přero...'!$C$4:$J$76,'PS 01.1 - Sál č.1 - Přero...'!$C$82:$J$100,'PS 01.1 - Sál č.1 - Přero...'!$C$106:$J$142</definedName>
    <definedName name="_xlnm.Print_Titles" localSheetId="1">'PS 01.1 - Sál č.1 - Přero...'!$120:$120</definedName>
    <definedName name="_xlnm._FilterDatabase" localSheetId="2" hidden="1">'PS 01.2 - Sál č.2 - Přero...'!$C$120:$K$142</definedName>
    <definedName name="_xlnm.Print_Area" localSheetId="2">'PS 01.2 - Sál č.2 - Přero...'!$C$4:$J$76,'PS 01.2 - Sál č.2 - Přero...'!$C$82:$J$100,'PS 01.2 - Sál č.2 - Přero...'!$C$106:$J$142</definedName>
    <definedName name="_xlnm.Print_Titles" localSheetId="2">'PS 01.2 - Sál č.2 - Přero...'!$120:$120</definedName>
    <definedName name="_xlnm._FilterDatabase" localSheetId="3" hidden="1">'PS 01.3 - Sál č.6 - Vlárs...'!$C$120:$K$138</definedName>
    <definedName name="_xlnm.Print_Area" localSheetId="3">'PS 01.3 - Sál č.6 - Vlárs...'!$C$4:$J$76,'PS 01.3 - Sál č.6 - Vlárs...'!$C$82:$J$100,'PS 01.3 - Sál č.6 - Vlárs...'!$C$106:$J$138</definedName>
    <definedName name="_xlnm.Print_Titles" localSheetId="3">'PS 01.3 - Sál č.6 - Vlárs...'!$120:$120</definedName>
    <definedName name="_xlnm._FilterDatabase" localSheetId="4" hidden="1">'PS 01.4 - Sál č.4 - ŽST P...'!$C$120:$K$134</definedName>
    <definedName name="_xlnm.Print_Area" localSheetId="4">'PS 01.4 - Sál č.4 - ŽST P...'!$C$4:$J$76,'PS 01.4 - Sál č.4 - ŽST P...'!$C$82:$J$100,'PS 01.4 - Sál č.4 - ŽST P...'!$C$106:$J$134</definedName>
    <definedName name="_xlnm.Print_Titles" localSheetId="4">'PS 01.4 - Sál č.4 - ŽST P...'!$120:$120</definedName>
    <definedName name="_xlnm._FilterDatabase" localSheetId="5" hidden="1">'PS 02.1 - Sál č.1'!$C$120:$K$140</definedName>
    <definedName name="_xlnm.Print_Area" localSheetId="5">'PS 02.1 - Sál č.1'!$C$4:$J$76,'PS 02.1 - Sál č.1'!$C$82:$J$100,'PS 02.1 - Sál č.1'!$C$106:$J$140</definedName>
    <definedName name="_xlnm.Print_Titles" localSheetId="5">'PS 02.1 - Sál č.1'!$120:$120</definedName>
    <definedName name="_xlnm._FilterDatabase" localSheetId="6" hidden="1">'PS 02.2 - Sál č.2'!$C$120:$K$140</definedName>
    <definedName name="_xlnm.Print_Area" localSheetId="6">'PS 02.2 - Sál č.2'!$C$4:$J$76,'PS 02.2 - Sál č.2'!$C$82:$J$100,'PS 02.2 - Sál č.2'!$C$106:$J$140</definedName>
    <definedName name="_xlnm.Print_Titles" localSheetId="6">'PS 02.2 - Sál č.2'!$120:$120</definedName>
    <definedName name="_xlnm._FilterDatabase" localSheetId="7" hidden="1">'PS 02.3 - Sál č.3'!$C$120:$K$140</definedName>
    <definedName name="_xlnm.Print_Area" localSheetId="7">'PS 02.3 - Sál č.3'!$C$4:$J$76,'PS 02.3 - Sál č.3'!$C$82:$J$100,'PS 02.3 - Sál č.3'!$C$106:$J$140</definedName>
    <definedName name="_xlnm.Print_Titles" localSheetId="7">'PS 02.3 - Sál č.3'!$120:$120</definedName>
    <definedName name="_xlnm._FilterDatabase" localSheetId="8" hidden="1">'PS 02.4 - Sál č.5'!$C$120:$K$140</definedName>
    <definedName name="_xlnm.Print_Area" localSheetId="8">'PS 02.4 - Sál č.5'!$C$4:$J$76,'PS 02.4 - Sál č.5'!$C$82:$J$100,'PS 02.4 - Sál č.5'!$C$106:$J$140</definedName>
    <definedName name="_xlnm.Print_Titles" localSheetId="8">'PS 02.4 - Sál č.5'!$120:$120</definedName>
    <definedName name="_xlnm._FilterDatabase" localSheetId="9" hidden="1">'PS 02.5 - Sál č.6'!$C$120:$K$140</definedName>
    <definedName name="_xlnm.Print_Area" localSheetId="9">'PS 02.5 - Sál č.6'!$C$4:$J$76,'PS 02.5 - Sál č.6'!$C$82:$J$100,'PS 02.5 - Sál č.6'!$C$106:$J$140</definedName>
    <definedName name="_xlnm.Print_Titles" localSheetId="9">'PS 02.5 - Sál č.6'!$120:$120</definedName>
    <definedName name="_xlnm._FilterDatabase" localSheetId="10" hidden="1">'PS 02.6 - Cvičný sál'!$C$120:$K$124</definedName>
    <definedName name="_xlnm.Print_Area" localSheetId="10">'PS 02.6 - Cvičný sál'!$C$4:$J$76,'PS 02.6 - Cvičný sál'!$C$82:$J$100,'PS 02.6 - Cvičný sál'!$C$106:$J$124</definedName>
    <definedName name="_xlnm.Print_Titles" localSheetId="10">'PS 02.6 - Cvičný sál'!$120:$120</definedName>
  </definedNames>
  <calcPr/>
</workbook>
</file>

<file path=xl/calcChain.xml><?xml version="1.0" encoding="utf-8"?>
<calcChain xmlns="http://schemas.openxmlformats.org/spreadsheetml/2006/main">
  <c i="11" l="1" r="J39"/>
  <c r="J38"/>
  <c i="1" r="AY106"/>
  <c i="11" r="J37"/>
  <c i="1" r="AX106"/>
  <c i="11" r="BI123"/>
  <c r="BH123"/>
  <c r="BG123"/>
  <c r="BF123"/>
  <c r="T123"/>
  <c r="T122"/>
  <c r="T121"/>
  <c r="R123"/>
  <c r="R122"/>
  <c r="R121"/>
  <c r="P123"/>
  <c r="P122"/>
  <c r="P121"/>
  <c i="1" r="AU106"/>
  <c i="11" r="F117"/>
  <c r="F115"/>
  <c r="E113"/>
  <c r="F93"/>
  <c r="F91"/>
  <c r="E89"/>
  <c r="J26"/>
  <c r="E26"/>
  <c r="J118"/>
  <c r="J25"/>
  <c r="J23"/>
  <c r="E23"/>
  <c r="J117"/>
  <c r="J22"/>
  <c r="J20"/>
  <c r="E20"/>
  <c r="F94"/>
  <c r="J19"/>
  <c r="J14"/>
  <c r="J115"/>
  <c r="E7"/>
  <c r="E85"/>
  <c i="10" r="J39"/>
  <c r="J38"/>
  <c i="1" r="AY105"/>
  <c i="10" r="J37"/>
  <c i="1" r="AX105"/>
  <c i="10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117"/>
  <c r="J22"/>
  <c r="J20"/>
  <c r="E20"/>
  <c r="F118"/>
  <c r="J19"/>
  <c r="J14"/>
  <c r="J91"/>
  <c r="E7"/>
  <c r="E85"/>
  <c i="9" r="J39"/>
  <c r="J38"/>
  <c i="1" r="AY104"/>
  <c i="9" r="J37"/>
  <c i="1" r="AX104"/>
  <c i="9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7"/>
  <c r="F115"/>
  <c r="E113"/>
  <c r="F93"/>
  <c r="F91"/>
  <c r="E89"/>
  <c r="J26"/>
  <c r="E26"/>
  <c r="J94"/>
  <c r="J25"/>
  <c r="J23"/>
  <c r="E23"/>
  <c r="J117"/>
  <c r="J22"/>
  <c r="J20"/>
  <c r="E20"/>
  <c r="F118"/>
  <c r="J19"/>
  <c r="J14"/>
  <c r="J115"/>
  <c r="E7"/>
  <c r="E109"/>
  <c i="8" r="J39"/>
  <c r="J38"/>
  <c i="1" r="AY103"/>
  <c i="8" r="J37"/>
  <c i="1" r="AX103"/>
  <c i="8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7"/>
  <c r="F115"/>
  <c r="E113"/>
  <c r="F93"/>
  <c r="F91"/>
  <c r="E89"/>
  <c r="J26"/>
  <c r="E26"/>
  <c r="J94"/>
  <c r="J25"/>
  <c r="J23"/>
  <c r="E23"/>
  <c r="J117"/>
  <c r="J22"/>
  <c r="J20"/>
  <c r="E20"/>
  <c r="F118"/>
  <c r="J19"/>
  <c r="J14"/>
  <c r="J115"/>
  <c r="E7"/>
  <c r="E85"/>
  <c i="7" r="J39"/>
  <c r="J38"/>
  <c i="1" r="AY102"/>
  <c i="7" r="J37"/>
  <c i="1" r="AX102"/>
  <c i="7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93"/>
  <c r="J22"/>
  <c r="J20"/>
  <c r="E20"/>
  <c r="F118"/>
  <c r="J19"/>
  <c r="J14"/>
  <c r="J91"/>
  <c r="E7"/>
  <c r="E109"/>
  <c i="6" r="J39"/>
  <c r="J38"/>
  <c i="1" r="AY101"/>
  <c i="6" r="J37"/>
  <c i="1" r="AX101"/>
  <c i="6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117"/>
  <c r="J22"/>
  <c r="J20"/>
  <c r="E20"/>
  <c r="F118"/>
  <c r="J19"/>
  <c r="J14"/>
  <c r="J91"/>
  <c r="E7"/>
  <c r="E109"/>
  <c i="1" r="AY99"/>
  <c i="5" r="J39"/>
  <c r="J38"/>
  <c r="J37"/>
  <c i="1" r="AX99"/>
  <c i="5"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7"/>
  <c r="F115"/>
  <c r="E113"/>
  <c r="F93"/>
  <c r="F91"/>
  <c r="E89"/>
  <c r="J26"/>
  <c r="E26"/>
  <c r="J118"/>
  <c r="J25"/>
  <c r="J23"/>
  <c r="E23"/>
  <c r="J117"/>
  <c r="J22"/>
  <c r="J20"/>
  <c r="E20"/>
  <c r="F118"/>
  <c r="J19"/>
  <c r="J14"/>
  <c r="J91"/>
  <c r="E7"/>
  <c r="E109"/>
  <c i="4" r="J39"/>
  <c r="J38"/>
  <c i="1" r="AY98"/>
  <c i="4" r="J37"/>
  <c i="1" r="AX98"/>
  <c i="4"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7"/>
  <c r="F115"/>
  <c r="E113"/>
  <c r="F93"/>
  <c r="F91"/>
  <c r="E89"/>
  <c r="J26"/>
  <c r="E26"/>
  <c r="J118"/>
  <c r="J25"/>
  <c r="J23"/>
  <c r="E23"/>
  <c r="J117"/>
  <c r="J22"/>
  <c r="J20"/>
  <c r="E20"/>
  <c r="F94"/>
  <c r="J19"/>
  <c r="J14"/>
  <c r="J115"/>
  <c r="E7"/>
  <c r="E85"/>
  <c i="3" r="J39"/>
  <c r="J38"/>
  <c i="1" r="AY97"/>
  <c i="3" r="J37"/>
  <c i="1" r="AX97"/>
  <c i="3"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7"/>
  <c r="F115"/>
  <c r="E113"/>
  <c r="F93"/>
  <c r="F91"/>
  <c r="E89"/>
  <c r="J26"/>
  <c r="E26"/>
  <c r="J94"/>
  <c r="J25"/>
  <c r="J23"/>
  <c r="E23"/>
  <c r="J93"/>
  <c r="J22"/>
  <c r="J20"/>
  <c r="E20"/>
  <c r="F118"/>
  <c r="J19"/>
  <c r="J14"/>
  <c r="J91"/>
  <c r="E7"/>
  <c r="E109"/>
  <c i="2" r="J39"/>
  <c r="J38"/>
  <c i="1" r="AY96"/>
  <c i="2" r="J37"/>
  <c i="1" r="AX96"/>
  <c i="2"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7"/>
  <c r="F115"/>
  <c r="E113"/>
  <c r="F93"/>
  <c r="F91"/>
  <c r="E89"/>
  <c r="J26"/>
  <c r="E26"/>
  <c r="J118"/>
  <c r="J25"/>
  <c r="J23"/>
  <c r="E23"/>
  <c r="J117"/>
  <c r="J22"/>
  <c r="J20"/>
  <c r="E20"/>
  <c r="F118"/>
  <c r="J19"/>
  <c r="J14"/>
  <c r="J115"/>
  <c r="E7"/>
  <c r="E109"/>
  <c i="1" r="L90"/>
  <c r="AM90"/>
  <c r="AM89"/>
  <c r="L89"/>
  <c r="AM87"/>
  <c r="L87"/>
  <c r="L85"/>
  <c r="L84"/>
  <c i="2" r="J141"/>
  <c r="BK134"/>
  <c r="J132"/>
  <c r="J128"/>
  <c r="J124"/>
  <c i="3" r="J130"/>
  <c r="BK124"/>
  <c r="BK126"/>
  <c i="4" r="BK130"/>
  <c r="J122"/>
  <c i="5" r="J124"/>
  <c i="6" r="BK123"/>
  <c i="7" r="J139"/>
  <c r="BK123"/>
  <c i="8" r="BK129"/>
  <c r="BK135"/>
  <c r="BK127"/>
  <c i="9" r="BK139"/>
  <c r="J139"/>
  <c r="J127"/>
  <c i="10" r="BK139"/>
  <c r="BK123"/>
  <c r="J135"/>
  <c i="11" r="J36"/>
  <c i="1" r="AW106"/>
  <c i="2" r="BK139"/>
  <c r="J136"/>
  <c r="BK130"/>
  <c r="BK126"/>
  <c r="J122"/>
  <c i="3" r="BK139"/>
  <c r="BK132"/>
  <c r="BK130"/>
  <c r="J128"/>
  <c i="4" r="BK126"/>
  <c r="J137"/>
  <c i="5" r="BK128"/>
  <c r="J126"/>
  <c i="6" r="BK129"/>
  <c r="J137"/>
  <c r="BK137"/>
  <c i="7" r="BK135"/>
  <c r="J133"/>
  <c r="J123"/>
  <c i="8" r="BK125"/>
  <c r="J123"/>
  <c i="9" r="BK135"/>
  <c r="J125"/>
  <c i="10" r="J123"/>
  <c r="BK127"/>
  <c r="BK131"/>
  <c i="2" r="J139"/>
  <c r="BK136"/>
  <c r="BK132"/>
  <c r="BK128"/>
  <c r="BK124"/>
  <c i="1" r="AS100"/>
  <c i="3" r="BK122"/>
  <c i="4" r="BK124"/>
  <c i="5" r="J131"/>
  <c r="J133"/>
  <c i="6" r="BK131"/>
  <c r="BK139"/>
  <c r="J129"/>
  <c i="7" r="J131"/>
  <c r="J127"/>
  <c i="9" r="BK127"/>
  <c r="J123"/>
  <c i="10" r="BK135"/>
  <c i="2" r="F39"/>
  <c r="F37"/>
  <c i="4" r="BK122"/>
  <c r="J130"/>
  <c i="5" r="BK126"/>
  <c r="BK124"/>
  <c i="6" r="BK125"/>
  <c r="J135"/>
  <c i="7" r="BK125"/>
  <c r="J135"/>
  <c i="9" r="J135"/>
  <c r="BK125"/>
  <c i="10" r="J133"/>
  <c r="BK137"/>
  <c i="11" r="J123"/>
  <c i="2" r="F38"/>
  <c i="1" r="AS95"/>
  <c i="3" r="BK141"/>
  <c i="4" r="BK128"/>
  <c r="BK135"/>
  <c r="BK137"/>
  <c i="5" r="BK131"/>
  <c i="6" r="BK133"/>
  <c r="J127"/>
  <c i="7" r="BK139"/>
  <c r="J129"/>
  <c r="BK129"/>
  <c i="8" r="J137"/>
  <c r="J129"/>
  <c r="J133"/>
  <c r="BK133"/>
  <c i="9" r="J133"/>
  <c r="BK131"/>
  <c i="10" r="J139"/>
  <c r="BK129"/>
  <c i="11" r="F38"/>
  <c i="1" r="BC106"/>
  <c i="2" r="BK141"/>
  <c r="J134"/>
  <c r="J130"/>
  <c r="J126"/>
  <c r="BK122"/>
  <c i="3" r="BK134"/>
  <c r="J136"/>
  <c r="J122"/>
  <c i="4" r="J135"/>
  <c r="BK132"/>
  <c r="J126"/>
  <c i="5" r="J122"/>
  <c i="6" r="J125"/>
  <c r="J133"/>
  <c r="J131"/>
  <c i="7" r="BK137"/>
  <c r="J137"/>
  <c r="BK127"/>
  <c i="8" r="BK137"/>
  <c r="J127"/>
  <c r="BK131"/>
  <c i="9" r="J137"/>
  <c r="BK133"/>
  <c r="BK129"/>
  <c i="10" r="J137"/>
  <c r="BK133"/>
  <c r="J129"/>
  <c i="11" r="F37"/>
  <c i="1" r="BB106"/>
  <c i="2" r="F36"/>
  <c i="3" r="BK128"/>
  <c r="J134"/>
  <c r="J139"/>
  <c r="J124"/>
  <c i="4" r="J124"/>
  <c i="5" r="BK133"/>
  <c r="J128"/>
  <c i="6" r="BK127"/>
  <c r="J123"/>
  <c i="7" r="J125"/>
  <c r="BK131"/>
  <c i="8" r="J139"/>
  <c r="J131"/>
  <c r="BK139"/>
  <c r="J125"/>
  <c i="9" r="J131"/>
  <c r="J129"/>
  <c i="10" r="J131"/>
  <c r="BK125"/>
  <c i="11" r="F39"/>
  <c i="2" r="J36"/>
  <c i="3" r="J141"/>
  <c r="J126"/>
  <c r="J132"/>
  <c r="BK136"/>
  <c i="4" r="J132"/>
  <c r="J128"/>
  <c i="5" r="BK122"/>
  <c i="6" r="BK135"/>
  <c r="J139"/>
  <c i="7" r="BK133"/>
  <c i="8" r="J135"/>
  <c r="BK123"/>
  <c i="9" r="BK123"/>
  <c r="BK137"/>
  <c i="10" r="J125"/>
  <c r="J127"/>
  <c i="11" r="BK123"/>
  <c i="8" l="1" r="T122"/>
  <c r="T121"/>
  <c i="9" r="BK122"/>
  <c r="J122"/>
  <c r="J99"/>
  <c i="3" r="R138"/>
  <c r="R121"/>
  <c i="5" r="BK130"/>
  <c r="J130"/>
  <c r="J99"/>
  <c i="7" r="T122"/>
  <c r="T121"/>
  <c i="8" r="R122"/>
  <c r="R121"/>
  <c i="9" r="T122"/>
  <c r="T121"/>
  <c i="10" r="P122"/>
  <c r="P121"/>
  <c i="1" r="AU105"/>
  <c i="10" r="R122"/>
  <c r="R121"/>
  <c i="2" r="R138"/>
  <c r="R121"/>
  <c i="3" r="T138"/>
  <c r="T121"/>
  <c i="4" r="T134"/>
  <c r="T121"/>
  <c i="5" r="T130"/>
  <c r="T121"/>
  <c i="7" r="P122"/>
  <c r="P121"/>
  <c i="1" r="AU102"/>
  <c i="8" r="P122"/>
  <c r="P121"/>
  <c i="1" r="AU103"/>
  <c i="9" r="P122"/>
  <c r="P121"/>
  <c i="1" r="AU104"/>
  <c i="10" r="BK122"/>
  <c r="BK121"/>
  <c r="J121"/>
  <c r="J98"/>
  <c r="T122"/>
  <c r="T121"/>
  <c i="2" r="BK138"/>
  <c r="J138"/>
  <c r="J99"/>
  <c i="3" r="BK138"/>
  <c r="J138"/>
  <c r="J99"/>
  <c i="5" r="P130"/>
  <c r="P121"/>
  <c i="1" r="AU99"/>
  <c i="6" r="BK122"/>
  <c r="J122"/>
  <c r="J99"/>
  <c i="7" r="R122"/>
  <c r="R121"/>
  <c i="2" r="T138"/>
  <c r="T121"/>
  <c i="4" r="P134"/>
  <c r="P121"/>
  <c i="1" r="AU98"/>
  <c i="6" r="P122"/>
  <c r="P121"/>
  <c i="1" r="AU101"/>
  <c i="3" r="P138"/>
  <c r="P121"/>
  <c i="1" r="AU97"/>
  <c i="4" r="R134"/>
  <c r="R121"/>
  <c i="5" r="R130"/>
  <c r="R121"/>
  <c i="6" r="R122"/>
  <c r="R121"/>
  <c i="7" r="BK122"/>
  <c r="J122"/>
  <c r="J99"/>
  <c i="2" r="P138"/>
  <c r="P121"/>
  <c i="1" r="AU96"/>
  <c i="4" r="BK134"/>
  <c r="J134"/>
  <c r="J99"/>
  <c i="6" r="T122"/>
  <c r="T121"/>
  <c i="8" r="BK122"/>
  <c r="J122"/>
  <c r="J99"/>
  <c i="9" r="R122"/>
  <c r="R121"/>
  <c i="2" r="BK121"/>
  <c r="J121"/>
  <c r="J98"/>
  <c i="3" r="BK121"/>
  <c r="J121"/>
  <c r="J98"/>
  <c i="4" r="BK121"/>
  <c r="J121"/>
  <c r="J98"/>
  <c i="5" r="BK121"/>
  <c r="J121"/>
  <c r="J98"/>
  <c i="11" r="BK122"/>
  <c r="J122"/>
  <c r="J99"/>
  <c r="J93"/>
  <c r="F118"/>
  <c i="10" r="J122"/>
  <c r="J99"/>
  <c i="11" r="E109"/>
  <c r="J91"/>
  <c r="J94"/>
  <c r="BE123"/>
  <c i="1" r="BD106"/>
  <c i="9" r="BK121"/>
  <c r="J121"/>
  <c r="J98"/>
  <c i="10" r="F94"/>
  <c r="J115"/>
  <c r="BE127"/>
  <c r="J94"/>
  <c r="BE123"/>
  <c r="BE137"/>
  <c r="J93"/>
  <c r="E109"/>
  <c r="BE125"/>
  <c r="BE129"/>
  <c r="BE139"/>
  <c r="BE131"/>
  <c r="BE133"/>
  <c r="BE135"/>
  <c i="9" r="J93"/>
  <c r="BE123"/>
  <c r="E85"/>
  <c r="BE129"/>
  <c r="BE133"/>
  <c r="J118"/>
  <c i="8" r="BK121"/>
  <c r="J121"/>
  <c i="9" r="BE125"/>
  <c r="J91"/>
  <c r="F94"/>
  <c r="BE127"/>
  <c r="BE135"/>
  <c r="BE131"/>
  <c r="BE139"/>
  <c r="BE137"/>
  <c i="8" r="J93"/>
  <c r="E109"/>
  <c r="J118"/>
  <c i="7" r="BK121"/>
  <c r="J121"/>
  <c r="J98"/>
  <c i="8" r="F94"/>
  <c r="BE127"/>
  <c r="BE129"/>
  <c r="BE133"/>
  <c r="J91"/>
  <c r="BE123"/>
  <c r="BE139"/>
  <c r="BE131"/>
  <c r="BE135"/>
  <c r="BE137"/>
  <c r="BE125"/>
  <c i="7" r="F94"/>
  <c r="BE125"/>
  <c r="BE131"/>
  <c i="6" r="BK121"/>
  <c r="J121"/>
  <c i="7" r="J115"/>
  <c r="J117"/>
  <c r="BE127"/>
  <c r="BE135"/>
  <c r="BE139"/>
  <c r="J94"/>
  <c r="E85"/>
  <c r="BE123"/>
  <c r="BE129"/>
  <c r="BE133"/>
  <c r="BE137"/>
  <c i="6" r="E85"/>
  <c r="J115"/>
  <c r="BE135"/>
  <c r="J93"/>
  <c r="BE129"/>
  <c r="J94"/>
  <c r="BE123"/>
  <c r="BE127"/>
  <c r="BE133"/>
  <c r="BE125"/>
  <c r="F94"/>
  <c r="BE139"/>
  <c r="BE131"/>
  <c r="BE137"/>
  <c i="5" r="E85"/>
  <c r="J93"/>
  <c r="J115"/>
  <c r="BE122"/>
  <c r="F94"/>
  <c r="BE133"/>
  <c r="J94"/>
  <c r="BE128"/>
  <c r="BE131"/>
  <c r="BE124"/>
  <c r="BE126"/>
  <c i="4" r="J94"/>
  <c r="BE135"/>
  <c r="J93"/>
  <c r="J91"/>
  <c r="E109"/>
  <c r="F118"/>
  <c r="BE124"/>
  <c r="BE126"/>
  <c r="BE130"/>
  <c r="BE137"/>
  <c r="BE128"/>
  <c r="BE132"/>
  <c r="BE122"/>
  <c i="3" r="E85"/>
  <c r="F94"/>
  <c r="J117"/>
  <c r="BE136"/>
  <c r="J118"/>
  <c r="BE122"/>
  <c r="BE126"/>
  <c r="BE128"/>
  <c r="BE130"/>
  <c r="BE132"/>
  <c r="J115"/>
  <c r="BE134"/>
  <c r="BE141"/>
  <c r="BE124"/>
  <c r="BE139"/>
  <c i="1" r="BB96"/>
  <c i="2" r="E85"/>
  <c r="J91"/>
  <c r="J93"/>
  <c r="F94"/>
  <c r="J94"/>
  <c r="BE122"/>
  <c r="BE124"/>
  <c r="BE126"/>
  <c r="BE128"/>
  <c r="BE130"/>
  <c r="BE132"/>
  <c r="BE134"/>
  <c r="BE136"/>
  <c r="BE139"/>
  <c r="BE141"/>
  <c i="1" r="BC96"/>
  <c r="AW96"/>
  <c r="BD96"/>
  <c r="BA96"/>
  <c i="4" r="F38"/>
  <c i="1" r="BC98"/>
  <c i="5" r="F36"/>
  <c i="1" r="BA99"/>
  <c i="6" r="F38"/>
  <c i="1" r="BC101"/>
  <c i="8" r="F39"/>
  <c i="1" r="BD103"/>
  <c i="9" r="F38"/>
  <c i="1" r="BC104"/>
  <c i="11" r="F36"/>
  <c i="1" r="BA106"/>
  <c i="3" r="J36"/>
  <c i="1" r="AW97"/>
  <c i="4" r="F36"/>
  <c i="1" r="BA98"/>
  <c i="6" r="F36"/>
  <c i="1" r="BA101"/>
  <c i="7" r="F36"/>
  <c i="1" r="BA102"/>
  <c i="9" r="F39"/>
  <c i="1" r="BD104"/>
  <c i="10" r="F38"/>
  <c i="1" r="BC105"/>
  <c i="3" r="F36"/>
  <c i="1" r="BA97"/>
  <c i="3" r="J32"/>
  <c i="4" r="J32"/>
  <c i="6" r="J36"/>
  <c i="1" r="AW101"/>
  <c i="6" r="J32"/>
  <c i="8" r="F38"/>
  <c i="1" r="BC103"/>
  <c i="9" r="F36"/>
  <c i="1" r="BA104"/>
  <c i="10" r="J32"/>
  <c i="1" r="AS94"/>
  <c i="4" r="J36"/>
  <c i="1" r="AW98"/>
  <c i="5" r="F37"/>
  <c i="1" r="BB99"/>
  <c i="7" r="F37"/>
  <c i="1" r="BB102"/>
  <c i="8" r="J36"/>
  <c i="1" r="AW103"/>
  <c i="10" r="F39"/>
  <c i="1" r="BD105"/>
  <c i="2" r="J32"/>
  <c i="4" r="F39"/>
  <c i="1" r="BD98"/>
  <c i="5" r="J36"/>
  <c i="1" r="AW99"/>
  <c i="6" r="F39"/>
  <c i="1" r="BD101"/>
  <c i="8" r="F37"/>
  <c i="1" r="BB103"/>
  <c i="8" r="J32"/>
  <c i="10" r="F36"/>
  <c i="1" r="BA105"/>
  <c i="3" r="F39"/>
  <c i="1" r="BD97"/>
  <c i="5" r="F39"/>
  <c i="1" r="BD99"/>
  <c i="5" r="J32"/>
  <c i="7" r="F38"/>
  <c i="1" r="BC102"/>
  <c i="9" r="F37"/>
  <c i="1" r="BB104"/>
  <c i="10" r="J36"/>
  <c i="1" r="AW105"/>
  <c i="3" r="F37"/>
  <c i="1" r="BB97"/>
  <c i="5" r="F38"/>
  <c i="1" r="BC99"/>
  <c i="7" r="F39"/>
  <c i="1" r="BD102"/>
  <c i="8" r="F36"/>
  <c i="1" r="BA103"/>
  <c i="10" r="F37"/>
  <c i="1" r="BB105"/>
  <c i="3" r="F38"/>
  <c i="1" r="BC97"/>
  <c i="4" r="F37"/>
  <c i="1" r="BB98"/>
  <c i="6" r="F37"/>
  <c i="1" r="BB101"/>
  <c i="7" r="J36"/>
  <c i="1" r="AW102"/>
  <c i="9" r="J36"/>
  <c i="1" r="AW104"/>
  <c i="11" r="J35"/>
  <c i="1" r="AV106"/>
  <c r="AT106"/>
  <c i="11" l="1" r="BK121"/>
  <c r="J121"/>
  <c r="J98"/>
  <c i="1" r="AG105"/>
  <c r="AG103"/>
  <c i="8" r="J98"/>
  <c i="1" r="AG101"/>
  <c i="6" r="J98"/>
  <c i="1" r="AG99"/>
  <c r="AG98"/>
  <c r="AG97"/>
  <c r="AG96"/>
  <c r="AU95"/>
  <c i="2" r="F35"/>
  <c i="1" r="AZ96"/>
  <c i="4" r="J35"/>
  <c i="1" r="AV98"/>
  <c r="AT98"/>
  <c r="AN98"/>
  <c r="BD95"/>
  <c i="7" r="F35"/>
  <c i="1" r="AZ102"/>
  <c i="9" r="J32"/>
  <c i="1" r="AG104"/>
  <c i="11" r="F35"/>
  <c i="1" r="AZ106"/>
  <c r="AU100"/>
  <c i="4" r="F35"/>
  <c i="1" r="AZ98"/>
  <c i="5" r="F35"/>
  <c i="1" r="AZ99"/>
  <c r="BB95"/>
  <c r="AX95"/>
  <c i="7" r="J35"/>
  <c i="1" r="AV102"/>
  <c r="AT102"/>
  <c i="10" r="F35"/>
  <c i="1" r="AZ105"/>
  <c i="3" r="J35"/>
  <c i="1" r="AV97"/>
  <c r="AT97"/>
  <c r="AN97"/>
  <c i="6" r="F35"/>
  <c i="1" r="AZ101"/>
  <c r="BB100"/>
  <c r="AX100"/>
  <c i="2" r="J35"/>
  <c i="1" r="AV96"/>
  <c r="AT96"/>
  <c r="AN96"/>
  <c r="BC95"/>
  <c r="AY95"/>
  <c i="6" r="J35"/>
  <c i="1" r="AV101"/>
  <c r="AT101"/>
  <c r="AN101"/>
  <c i="9" r="F35"/>
  <c i="1" r="AZ104"/>
  <c r="BC100"/>
  <c r="AY100"/>
  <c i="3" r="F35"/>
  <c i="1" r="AZ97"/>
  <c r="AG95"/>
  <c i="7" r="J32"/>
  <c i="1" r="AG102"/>
  <c i="8" r="J35"/>
  <c i="1" r="AV103"/>
  <c r="AT103"/>
  <c r="AN103"/>
  <c r="BA100"/>
  <c r="AW100"/>
  <c i="5" r="J35"/>
  <c i="1" r="AV99"/>
  <c r="AT99"/>
  <c r="AN99"/>
  <c r="BA95"/>
  <c r="AW95"/>
  <c i="8" r="F35"/>
  <c i="1" r="AZ103"/>
  <c i="10" r="J35"/>
  <c i="1" r="AV105"/>
  <c r="AT105"/>
  <c r="AN105"/>
  <c i="9" r="J35"/>
  <c i="1" r="AV104"/>
  <c r="AT104"/>
  <c r="BD100"/>
  <c l="1" r="AN104"/>
  <c i="10" r="J41"/>
  <c i="9" r="J41"/>
  <c i="1" r="AN102"/>
  <c i="8" r="J41"/>
  <c i="7" r="J41"/>
  <c i="6" r="J41"/>
  <c i="5" r="J41"/>
  <c i="4" r="J41"/>
  <c i="3" r="J41"/>
  <c i="2" r="J41"/>
  <c i="1" r="AU94"/>
  <c r="BA94"/>
  <c r="W30"/>
  <c i="11" r="J32"/>
  <c i="1" r="AG106"/>
  <c r="AG100"/>
  <c r="AG94"/>
  <c r="AK26"/>
  <c r="BD94"/>
  <c r="W33"/>
  <c r="BB94"/>
  <c r="W31"/>
  <c r="AZ95"/>
  <c r="AV95"/>
  <c r="AT95"/>
  <c r="AN95"/>
  <c r="BC94"/>
  <c r="W32"/>
  <c r="AZ100"/>
  <c r="AV100"/>
  <c r="AT100"/>
  <c r="AN100"/>
  <c i="11" l="1" r="J41"/>
  <c i="1" r="AN106"/>
  <c r="AW94"/>
  <c r="AK30"/>
  <c r="AX94"/>
  <c r="AY94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<sst xmlns="http://schemas.openxmlformats.org/spreadsheetml/2006/main">
  <si>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</si>
  <si>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</si>
  <si>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</si>
  <si>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</si>
  <si>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</si>
  <si>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{57bdca50-c1db-44af-b6f2-efdaa6a555b4}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</si>
  <si>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</si>
  <si>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</si>
  <si>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</si>
  <si>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</si>
  <si>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</si>
  <si>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</si>
  <si>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</si>
  <si>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</si>
  <si>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635230009CDP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</si>
  <si>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</si>
  <si>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</si>
  <si>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technologie CDP Přerov</t>
  </si>
  <si>
    <t>KSO:</t>
  </si>
  <si>
    <t>CC-CZ:</t>
  </si>
  <si>
    <t>Místo:</t>
  </si>
  <si>
    <t>CDP Přerov</t>
  </si>
  <si>
    <t>Datum:</t>
  </si>
  <si>
    <t>27. 6. 2024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</si>
  <si>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</si>
  <si>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</si>
  <si>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</si>
  <si>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</si>
  <si>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</si>
  <si>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</si>
  <si>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</si>
  <si>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</si>
  <si>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</si>
  <si>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</si>
  <si>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</si>
  <si>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</si>
  <si>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</si>
  <si>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</si>
  <si>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</si>
  <si>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</si>
  <si>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</si>
  <si>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</si>
  <si>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</si>
  <si>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</si>
  <si>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</si>
  <si>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</si>
  <si>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</si>
  <si>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</si>
  <si>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</si>
  <si>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</si>
  <si>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</si>
  <si>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</si>
  <si>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</si>
  <si>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</si>
  <si>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</si>
  <si>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</si>
  <si>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</si>
  <si>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</si>
  <si>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</si>
  <si>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</si>
  <si>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</si>
  <si>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</si>
  <si>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</si>
  <si>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</si>
  <si>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</si>
  <si>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</si>
  <si>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</si>
  <si>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</si>
  <si>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</si>
  <si>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</si>
  <si>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</si>
  <si>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</si>
  <si>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</si>
  <si>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</si>
  <si>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</si>
  <si>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</si>
  <si>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</si>
  <si>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</si>
  <si>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</si>
  <si>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</si>
  <si>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</si>
  <si>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</t>
  </si>
  <si>
    <t>Upgrade virtualizační platformy VMware pro GTN</t>
  </si>
  <si>
    <t>PRO</t>
  </si>
  <si>
    <t>1</t>
  </si>
  <si>
    <t>{fe792058-2688-45b2-ad7a-7c635d9f4422}</t>
  </si>
  <si>
    <t>2</t>
  </si>
  <si>
    <t>/</t>
  </si>
  <si>
    <t>PS 01.1</t>
  </si>
  <si>
    <t>Sál č.1 - Přerov - Břeclav</t>
  </si>
  <si>
    <t>Soupis</t>
  </si>
  <si>
    <t>{4060bf97-98a3-4c33-a28f-0a62cea3ba6c}</t>
  </si>
  <si>
    <t>PS 01.2</t>
  </si>
  <si>
    <t>Sál č.2 - Přerov - Polanka nad Odrou</t>
  </si>
  <si>
    <t>{70a91121-a9ca-48d6-9829-94f8ef7959ff}</t>
  </si>
  <si>
    <t>PS 01.3</t>
  </si>
  <si>
    <t>Sál č.6 - Vlárský Průsmyk - Veselí nad Moravou</t>
  </si>
  <si>
    <t>{ce0257f8-33ef-4e98-9202-6136f765494e}</t>
  </si>
  <si>
    <t>PS 01.4</t>
  </si>
  <si>
    <t>Sál č.4 - ŽST Přerov</t>
  </si>
  <si>
    <t>{ecca7626-7c7c-4e17-94be-f47a10c7ad93}</t>
  </si>
  <si>
    <t>PS 02</t>
  </si>
  <si>
    <t>Obnova HW a SW a rozdělení technologie INISS a CCTV</t>
  </si>
  <si>
    <t>{797ec902-1199-4142-976c-55a3e7adc118}</t>
  </si>
  <si>
    <t>PS 02.1</t>
  </si>
  <si>
    <t>Sál č.1</t>
  </si>
  <si>
    <t>{e42e444d-4183-47fe-997f-70265cd42e29}</t>
  </si>
  <si>
    <t>PS 02.2</t>
  </si>
  <si>
    <t>Sál č.2</t>
  </si>
  <si>
    <t>{842deb60-6f6b-4800-b860-da5397171e92}</t>
  </si>
  <si>
    <t>PS 02.3</t>
  </si>
  <si>
    <t>Sál č.3</t>
  </si>
  <si>
    <t>{872317bb-0686-479e-8b10-bf0b07b3e737}</t>
  </si>
  <si>
    <t>PS 02.4</t>
  </si>
  <si>
    <t>Sál č.5</t>
  </si>
  <si>
    <t>{81e70757-cdac-4504-a3b3-19c9ad1e9cc7}</t>
  </si>
  <si>
    <t>PS 02.5</t>
  </si>
  <si>
    <t>Sál č.6</t>
  </si>
  <si>
    <t>{87fec526-ac51-4660-adcf-72fc234a449f}</t>
  </si>
  <si>
    <t>PS 02.6</t>
  </si>
  <si>
    <t>Cvičný sál</t>
  </si>
  <si>
    <t>{b4e66c89-5c6b-49ad-a7eb-4ac75e561803}</t>
  </si>
  <si>
    <t>KRYCÍ LIST SOUPISU PRACÍ</t>
  </si>
  <si>
    <t>Objekt:</t>
  </si>
  <si>
    <t>PS 01 - Upgrade virtualizační platformy VMware pro GTN</t>
  </si>
  <si>
    <t>Soupis:</t>
  </si>
  <si>
    <t>PS 01.1 - Sál č.1 - Přerov - Břeclav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</si>
  <si>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</si>
  <si>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</si>
  <si>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</si>
  <si>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</si>
  <si>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</si>
  <si>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</si>
  <si>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</si>
  <si>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</si>
  <si>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</si>
  <si>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</si>
  <si>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</si>
  <si>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</si>
  <si>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</si>
  <si>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</si>
  <si>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</si>
  <si>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</si>
  <si>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</si>
  <si>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</si>
  <si>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</si>
  <si>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</si>
  <si>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7595500211R</t>
  </si>
  <si>
    <t>Upgrade serverů pro virtualizaci klientů GTN CDP VMware</t>
  </si>
  <si>
    <t>kus</t>
  </si>
  <si>
    <t>ROZPOCET</t>
  </si>
  <si>
    <t>-1668518396</t>
  </si>
  <si>
    <t>PP</t>
  </si>
  <si>
    <t xml:space="preserve">Upgrade serveru  VMware pro virtualizaci klientů GTN CDP 
Poznámka k položce:
sada 2ks: Procesory min. 32-core, min. 2,9GHz (2ks) s RAM 64GB, DDR4 (4ks), 25 Gigabit dual port síťová karta (2ks). Záruka 60měs.</t>
  </si>
  <si>
    <t>7595500212R</t>
  </si>
  <si>
    <t xml:space="preserve">Datové úložiště  pro virtualizované datacentrum</t>
  </si>
  <si>
    <t>-914975189</t>
  </si>
  <si>
    <t xml:space="preserve">Datové úložiště  pro virtualizované datacentrum
Poznámka k položce:
HPE MSA 2060 DC SFF Storage vč. pevných disků   4x 2,4 TB SAS SFF hot-plug pevný disk a 1GbE/10GbEiSCSI connectivity a 10Gbit kabeláže. </t>
  </si>
  <si>
    <t>3</t>
  </si>
  <si>
    <t>7595500213R</t>
  </si>
  <si>
    <t>Propojovací switch 10 Gbit vč. propojovací kabelizace</t>
  </si>
  <si>
    <t>-673260705</t>
  </si>
  <si>
    <t>Propojovací switch 10 Gbit vč. propojovací kabelizace
Poznámka k položce:
 Switch Cisco včetně modulů SFP ( sada 2ks C9200 a 2ks C1000)</t>
  </si>
  <si>
    <t>4</t>
  </si>
  <si>
    <t>7595500214R</t>
  </si>
  <si>
    <t>Tenký klient IGEL UD3-LX</t>
  </si>
  <si>
    <t>-5650766</t>
  </si>
  <si>
    <t>Tenký klient IGEL UD3-LX
Poznámka k položce:
 vč. USB klávesnice a myši</t>
  </si>
  <si>
    <t>5</t>
  </si>
  <si>
    <t>7595500215R</t>
  </si>
  <si>
    <t xml:space="preserve">Monitor EIZO 21"  S2133-BK, 4:3, černý </t>
  </si>
  <si>
    <t>-818983923</t>
  </si>
  <si>
    <t xml:space="preserve">Monitor EIZO 21"  S2133-BK, 4:3, černý 
</t>
  </si>
  <si>
    <t>6</t>
  </si>
  <si>
    <t>7595500216R</t>
  </si>
  <si>
    <t>Reproduktory SPEAKER BAR-Black</t>
  </si>
  <si>
    <t>-1240831987</t>
  </si>
  <si>
    <t>7</t>
  </si>
  <si>
    <t>7595500217R</t>
  </si>
  <si>
    <t>Monitor 17" LCD 1U s klávesnicí</t>
  </si>
  <si>
    <t>-1014842105</t>
  </si>
  <si>
    <t>8</t>
  </si>
  <si>
    <t>K</t>
  </si>
  <si>
    <t>7595505100R</t>
  </si>
  <si>
    <t>Komplexní SW instalace, konfigurace a oživení virtualizace klientů GTN CDP</t>
  </si>
  <si>
    <t>647527999</t>
  </si>
  <si>
    <t xml:space="preserve">Komplexní SW instalace, konfigurace a oživení virtualizace klientů GTN CDP vč. 5-letá podpora HPE Packaged Support Serice Foundation Care NBD - servisní podpora HW a SW  tretích stran s odezvou do druhého pracovního dne</t>
  </si>
  <si>
    <t>OST</t>
  </si>
  <si>
    <t>Ostatní</t>
  </si>
  <si>
    <t>9</t>
  </si>
  <si>
    <t>9901000100</t>
  </si>
  <si>
    <t>Doprava materiálu mechanizací o nosnosti do 3,5 t elektrosoučástek, montážního materiálu, kameniva, písku, dlažebních kostek, suti, atd. do 10 km</t>
  </si>
  <si>
    <t>-280813308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</si>
  <si>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</si>
  <si>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10</t>
  </si>
  <si>
    <t>9901009200</t>
  </si>
  <si>
    <t>Doprava materiálu mechanizací o nosnosti do 3,5 t elektrosoučástek, montážního materiálu, kameniva, písku, dlažebních kostek, suti, atd. příplatek za každých dalších 10 km</t>
  </si>
  <si>
    <t>300785118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</si>
  <si>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</si>
  <si>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PS 01.2 - Sál č.2 - Přerov - Polanka nad Odrou</t>
  </si>
  <si>
    <t>-2055284879</t>
  </si>
  <si>
    <t>-95884907</t>
  </si>
  <si>
    <t>1909423100</t>
  </si>
  <si>
    <t>412363752</t>
  </si>
  <si>
    <t>-8670009</t>
  </si>
  <si>
    <t>1148178935</t>
  </si>
  <si>
    <t>-1866244880</t>
  </si>
  <si>
    <t>1568169936</t>
  </si>
  <si>
    <t>830868003</t>
  </si>
  <si>
    <t>1505014693</t>
  </si>
  <si>
    <t>PS 01.3 - Sál č.6 - Vlárský Průsmyk - Veselí nad Moravou</t>
  </si>
  <si>
    <t>1843722423</t>
  </si>
  <si>
    <t>1389407741</t>
  </si>
  <si>
    <t>77301527</t>
  </si>
  <si>
    <t>-1938067941</t>
  </si>
  <si>
    <t>7595500218R</t>
  </si>
  <si>
    <t>Monitor 19" LCD, EIZO S1934H, černý (5let)</t>
  </si>
  <si>
    <t>2003789033</t>
  </si>
  <si>
    <t>7595505101R</t>
  </si>
  <si>
    <t>1786492002</t>
  </si>
  <si>
    <t>-289265493</t>
  </si>
  <si>
    <t>-163051555</t>
  </si>
  <si>
    <t>PS 01.4 - Sál č.4 - ŽST Přerov</t>
  </si>
  <si>
    <t>-1799889968</t>
  </si>
  <si>
    <t>-1044668079</t>
  </si>
  <si>
    <t>1194597926</t>
  </si>
  <si>
    <t>7595505102R</t>
  </si>
  <si>
    <t xml:space="preserve">Komplexní SW instalace, konfigurace a oživení </t>
  </si>
  <si>
    <t>533462830</t>
  </si>
  <si>
    <t>250130851</t>
  </si>
  <si>
    <t>864123457</t>
  </si>
  <si>
    <t>PS 02 - Obnova HW a SW a rozdělení technologie INISS a CCTV</t>
  </si>
  <si>
    <t>PS 02.1 - Sál č.1</t>
  </si>
  <si>
    <t>Monitor 21" LCD, EIZO S2134-BK, černý (5let)</t>
  </si>
  <si>
    <t>-282026108</t>
  </si>
  <si>
    <t>Monitor 21" LCD, EIZO S2134-BK, černý (5let)
12x telestěna, 2x IS klient, 2x KS klient vč. kabeláže cca 15-20m</t>
  </si>
  <si>
    <t>7596545010</t>
  </si>
  <si>
    <t>Montáž obrazovky (plazmové, LCD, LED) úhlopříčky do 22"</t>
  </si>
  <si>
    <t>1936960929</t>
  </si>
  <si>
    <t>Montáž obrazovky (plazmové, LCD, LED) úhlopříčky do 22" - včetně připojení, seřízení a přezkoušení funkce
12x telestěna, 2x IS klient, 2x KS klient</t>
  </si>
  <si>
    <t>7592600070</t>
  </si>
  <si>
    <t>Počítače, SW Počítač - PC klient pro klientské pracoviště kamerového systému</t>
  </si>
  <si>
    <t>-981345627</t>
  </si>
  <si>
    <t>Počítače, SW Počítač - PC klient pro klientské pracoviště kamerového systému
2x KS klient, 2x IS klient</t>
  </si>
  <si>
    <t>7592605010</t>
  </si>
  <si>
    <t>Instalace SW do PC</t>
  </si>
  <si>
    <t>hod</t>
  </si>
  <si>
    <t>-1988783202</t>
  </si>
  <si>
    <t>7592605020</t>
  </si>
  <si>
    <t>Konfigurace SW v PC</t>
  </si>
  <si>
    <t>-624707603</t>
  </si>
  <si>
    <t>7596510010</t>
  </si>
  <si>
    <t>Řídící systém Server hlavní</t>
  </si>
  <si>
    <t>1742451134</t>
  </si>
  <si>
    <t>Řídící systém Server hlavní
Server IS, KS vč. SW a licencí</t>
  </si>
  <si>
    <t>7596510010R</t>
  </si>
  <si>
    <t>Dekodér telestěny</t>
  </si>
  <si>
    <t>379548047</t>
  </si>
  <si>
    <t>Dekodér telestěny, vč. montáže</t>
  </si>
  <si>
    <t>-1833822900</t>
  </si>
  <si>
    <t>-2111501467</t>
  </si>
  <si>
    <t>PS 02.2 - Sál č.2</t>
  </si>
  <si>
    <t>513619568</t>
  </si>
  <si>
    <t>816143621</t>
  </si>
  <si>
    <t>1725887142</t>
  </si>
  <si>
    <t>-2008592386</t>
  </si>
  <si>
    <t>-1710874570</t>
  </si>
  <si>
    <t>-2049396098</t>
  </si>
  <si>
    <t>-1908553841</t>
  </si>
  <si>
    <t>2076863030</t>
  </si>
  <si>
    <t>597386434</t>
  </si>
  <si>
    <t>PS 02.3 - Sál č.3</t>
  </si>
  <si>
    <t>-11356734</t>
  </si>
  <si>
    <t>Monitor 21" LCD, EIZO S2134-BK, černý (5let)
16x telestěna, 3x IS klient, 3x KS klient vč. kabeláže cca 15-20m</t>
  </si>
  <si>
    <t>1685663694</t>
  </si>
  <si>
    <t>Montáž obrazovky (plazmové, LCD, LED) úhlopříčky do 22" - včetně připojení, seřízení a přezkoušení funkce
16x telestěna, 3x IS klient, 3x KS klient</t>
  </si>
  <si>
    <t>-1839871928</t>
  </si>
  <si>
    <t>Počítače, SW Počítač - PC klient pro klientské pracoviště kamerového systému
3x KS klient, 32x IS klient</t>
  </si>
  <si>
    <t>565110334</t>
  </si>
  <si>
    <t>-647730231</t>
  </si>
  <si>
    <t>617012536</t>
  </si>
  <si>
    <t>-843648830</t>
  </si>
  <si>
    <t>-1352403600</t>
  </si>
  <si>
    <t>596792476</t>
  </si>
  <si>
    <t>PS 02.4 - Sál č.5</t>
  </si>
  <si>
    <t>-934547725</t>
  </si>
  <si>
    <t>Monitor 19" LCD, EIZO S1934H, černý (5let)
12x telestěna, 2x IS klient, 2x KS klient vč. kabeláže cca 15-20m</t>
  </si>
  <si>
    <t>1907469241</t>
  </si>
  <si>
    <t>Montáž obrazovky (plazmové, LCD, LED) úhlopříčky do 22" - včetně připojení, seřízení a přezkoušení funkce
12x telestěna, 2x IS klient, 2x KS klient, vč kabeláže</t>
  </si>
  <si>
    <t>1728192661</t>
  </si>
  <si>
    <t>-1508718431</t>
  </si>
  <si>
    <t>394207400</t>
  </si>
  <si>
    <t>378629890</t>
  </si>
  <si>
    <t>1556084392</t>
  </si>
  <si>
    <t>-1495904069</t>
  </si>
  <si>
    <t>328084721</t>
  </si>
  <si>
    <t>PS 02.5 - Sál č.6</t>
  </si>
  <si>
    <t>-556344268</t>
  </si>
  <si>
    <t>-456663714</t>
  </si>
  <si>
    <t>87251021</t>
  </si>
  <si>
    <t>-1829559921</t>
  </si>
  <si>
    <t>-13278515</t>
  </si>
  <si>
    <t>1274031203</t>
  </si>
  <si>
    <t>1776218110</t>
  </si>
  <si>
    <t>-2016807536</t>
  </si>
  <si>
    <t>1993932438</t>
  </si>
  <si>
    <t>PS 02.6 - Cvičný sál</t>
  </si>
  <si>
    <t>-363037081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</si>
</sst>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635230009CDP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Oprava technologie CDP Přerov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CDP Přerov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27. 6. 2024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ROUND(AG95+AG100,2)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ROUND(AS95+AS100,2)</f>
        <v>0</v>
      </c>
      <c r="AT94" s="110">
        <f>ROUND(SUM(AV94:AW94),2)</f>
        <v>0</v>
      </c>
      <c r="AU94" s="111">
        <f>ROUND(AU95+AU100,5)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ROUND(AZ95+AZ100,2)</f>
        <v>0</v>
      </c>
      <c r="BA94" s="110">
        <f>ROUND(BA95+BA100,2)</f>
        <v>0</v>
      </c>
      <c r="BB94" s="110">
        <f>ROUND(BB95+BB100,2)</f>
        <v>0</v>
      </c>
      <c r="BC94" s="110">
        <f>ROUND(BC95+BC100,2)</f>
        <v>0</v>
      </c>
      <c r="BD94" s="112">
        <f>ROUND(BD95+BD100,2)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</v>
      </c>
    </row>
    <row r="95" s="7" customFormat="1" ht="24.75" customHeight="1">
      <c r="A95" s="7"/>
      <c r="B95" s="115"/>
      <c r="C95" s="116"/>
      <c r="D95" s="117" t="s">
        <v>81</v>
      </c>
      <c r="E95" s="117"/>
      <c r="F95" s="117"/>
      <c r="G95" s="117"/>
      <c r="H95" s="117"/>
      <c r="I95" s="118"/>
      <c r="J95" s="117" t="s">
        <v>82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ROUND(SUM(AG96:AG99),2)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83</v>
      </c>
      <c r="AR95" s="122"/>
      <c r="AS95" s="123">
        <f>ROUND(SUM(AS96:AS99),2)</f>
        <v>0</v>
      </c>
      <c r="AT95" s="124">
        <f>ROUND(SUM(AV95:AW95),2)</f>
        <v>0</v>
      </c>
      <c r="AU95" s="125">
        <f>ROUND(SUM(AU96:AU99),5)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ROUND(SUM(AZ96:AZ99),2)</f>
        <v>0</v>
      </c>
      <c r="BA95" s="124">
        <f>ROUND(SUM(BA96:BA99),2)</f>
        <v>0</v>
      </c>
      <c r="BB95" s="124">
        <f>ROUND(SUM(BB96:BB99),2)</f>
        <v>0</v>
      </c>
      <c r="BC95" s="124">
        <f>ROUND(SUM(BC96:BC99),2)</f>
        <v>0</v>
      </c>
      <c r="BD95" s="126">
        <f>ROUND(SUM(BD96:BD99),2)</f>
        <v>0</v>
      </c>
      <c r="BE95" s="7"/>
      <c r="BS95" s="127" t="s">
        <v>76</v>
      </c>
      <c r="BT95" s="127" t="s">
        <v>84</v>
      </c>
      <c r="BU95" s="127" t="s">
        <v>78</v>
      </c>
      <c r="BV95" s="127" t="s">
        <v>79</v>
      </c>
      <c r="BW95" s="127" t="s">
        <v>85</v>
      </c>
      <c r="BX95" s="127" t="s">
        <v>5</v>
      </c>
      <c r="CL95" s="127" t="s">
        <v>1</v>
      </c>
      <c r="CM95" s="127" t="s">
        <v>86</v>
      </c>
    </row>
    <row r="96" s="4" customFormat="1" ht="16.5" customHeight="1">
      <c r="A96" s="128" t="s">
        <v>87</v>
      </c>
      <c r="B96" s="66"/>
      <c r="C96" s="129"/>
      <c r="D96" s="129"/>
      <c r="E96" s="130" t="s">
        <v>88</v>
      </c>
      <c r="F96" s="130"/>
      <c r="G96" s="130"/>
      <c r="H96" s="130"/>
      <c r="I96" s="130"/>
      <c r="J96" s="129"/>
      <c r="K96" s="130" t="s">
        <v>89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'PS 01.1 - Sál č.1 - Přero...'!J32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90</v>
      </c>
      <c r="AR96" s="68"/>
      <c r="AS96" s="133">
        <v>0</v>
      </c>
      <c r="AT96" s="134">
        <f>ROUND(SUM(AV96:AW96),2)</f>
        <v>0</v>
      </c>
      <c r="AU96" s="135">
        <f>'PS 01.1 - Sál č.1 - Přero...'!P121</f>
        <v>0</v>
      </c>
      <c r="AV96" s="134">
        <f>'PS 01.1 - Sál č.1 - Přero...'!J35</f>
        <v>0</v>
      </c>
      <c r="AW96" s="134">
        <f>'PS 01.1 - Sál č.1 - Přero...'!J36</f>
        <v>0</v>
      </c>
      <c r="AX96" s="134">
        <f>'PS 01.1 - Sál č.1 - Přero...'!J37</f>
        <v>0</v>
      </c>
      <c r="AY96" s="134">
        <f>'PS 01.1 - Sál č.1 - Přero...'!J38</f>
        <v>0</v>
      </c>
      <c r="AZ96" s="134">
        <f>'PS 01.1 - Sál č.1 - Přero...'!F35</f>
        <v>0</v>
      </c>
      <c r="BA96" s="134">
        <f>'PS 01.1 - Sál č.1 - Přero...'!F36</f>
        <v>0</v>
      </c>
      <c r="BB96" s="134">
        <f>'PS 01.1 - Sál č.1 - Přero...'!F37</f>
        <v>0</v>
      </c>
      <c r="BC96" s="134">
        <f>'PS 01.1 - Sál č.1 - Přero...'!F38</f>
        <v>0</v>
      </c>
      <c r="BD96" s="136">
        <f>'PS 01.1 - Sál č.1 - Přero...'!F39</f>
        <v>0</v>
      </c>
      <c r="BE96" s="4"/>
      <c r="BT96" s="137" t="s">
        <v>86</v>
      </c>
      <c r="BV96" s="137" t="s">
        <v>79</v>
      </c>
      <c r="BW96" s="137" t="s">
        <v>91</v>
      </c>
      <c r="BX96" s="137" t="s">
        <v>85</v>
      </c>
      <c r="CL96" s="137" t="s">
        <v>1</v>
      </c>
    </row>
    <row r="97" s="4" customFormat="1" ht="16.5" customHeight="1">
      <c r="A97" s="128" t="s">
        <v>87</v>
      </c>
      <c r="B97" s="66"/>
      <c r="C97" s="129"/>
      <c r="D97" s="129"/>
      <c r="E97" s="130" t="s">
        <v>92</v>
      </c>
      <c r="F97" s="130"/>
      <c r="G97" s="130"/>
      <c r="H97" s="130"/>
      <c r="I97" s="130"/>
      <c r="J97" s="129"/>
      <c r="K97" s="130" t="s">
        <v>93</v>
      </c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1">
        <f>'PS 01.2 - Sál č.2 - Přero...'!J32</f>
        <v>0</v>
      </c>
      <c r="AH97" s="129"/>
      <c r="AI97" s="129"/>
      <c r="AJ97" s="129"/>
      <c r="AK97" s="129"/>
      <c r="AL97" s="129"/>
      <c r="AM97" s="129"/>
      <c r="AN97" s="131">
        <f>SUM(AG97,AT97)</f>
        <v>0</v>
      </c>
      <c r="AO97" s="129"/>
      <c r="AP97" s="129"/>
      <c r="AQ97" s="132" t="s">
        <v>90</v>
      </c>
      <c r="AR97" s="68"/>
      <c r="AS97" s="133">
        <v>0</v>
      </c>
      <c r="AT97" s="134">
        <f>ROUND(SUM(AV97:AW97),2)</f>
        <v>0</v>
      </c>
      <c r="AU97" s="135">
        <f>'PS 01.2 - Sál č.2 - Přero...'!P121</f>
        <v>0</v>
      </c>
      <c r="AV97" s="134">
        <f>'PS 01.2 - Sál č.2 - Přero...'!J35</f>
        <v>0</v>
      </c>
      <c r="AW97" s="134">
        <f>'PS 01.2 - Sál č.2 - Přero...'!J36</f>
        <v>0</v>
      </c>
      <c r="AX97" s="134">
        <f>'PS 01.2 - Sál č.2 - Přero...'!J37</f>
        <v>0</v>
      </c>
      <c r="AY97" s="134">
        <f>'PS 01.2 - Sál č.2 - Přero...'!J38</f>
        <v>0</v>
      </c>
      <c r="AZ97" s="134">
        <f>'PS 01.2 - Sál č.2 - Přero...'!F35</f>
        <v>0</v>
      </c>
      <c r="BA97" s="134">
        <f>'PS 01.2 - Sál č.2 - Přero...'!F36</f>
        <v>0</v>
      </c>
      <c r="BB97" s="134">
        <f>'PS 01.2 - Sál č.2 - Přero...'!F37</f>
        <v>0</v>
      </c>
      <c r="BC97" s="134">
        <f>'PS 01.2 - Sál č.2 - Přero...'!F38</f>
        <v>0</v>
      </c>
      <c r="BD97" s="136">
        <f>'PS 01.2 - Sál č.2 - Přero...'!F39</f>
        <v>0</v>
      </c>
      <c r="BE97" s="4"/>
      <c r="BT97" s="137" t="s">
        <v>86</v>
      </c>
      <c r="BV97" s="137" t="s">
        <v>79</v>
      </c>
      <c r="BW97" s="137" t="s">
        <v>94</v>
      </c>
      <c r="BX97" s="137" t="s">
        <v>85</v>
      </c>
      <c r="CL97" s="137" t="s">
        <v>1</v>
      </c>
    </row>
    <row r="98" s="4" customFormat="1" ht="23.25" customHeight="1">
      <c r="A98" s="128" t="s">
        <v>87</v>
      </c>
      <c r="B98" s="66"/>
      <c r="C98" s="129"/>
      <c r="D98" s="129"/>
      <c r="E98" s="130" t="s">
        <v>95</v>
      </c>
      <c r="F98" s="130"/>
      <c r="G98" s="130"/>
      <c r="H98" s="130"/>
      <c r="I98" s="130"/>
      <c r="J98" s="129"/>
      <c r="K98" s="130" t="s">
        <v>96</v>
      </c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1">
        <f>'PS 01.3 - Sál č.6 - Vlárs...'!J32</f>
        <v>0</v>
      </c>
      <c r="AH98" s="129"/>
      <c r="AI98" s="129"/>
      <c r="AJ98" s="129"/>
      <c r="AK98" s="129"/>
      <c r="AL98" s="129"/>
      <c r="AM98" s="129"/>
      <c r="AN98" s="131">
        <f>SUM(AG98,AT98)</f>
        <v>0</v>
      </c>
      <c r="AO98" s="129"/>
      <c r="AP98" s="129"/>
      <c r="AQ98" s="132" t="s">
        <v>90</v>
      </c>
      <c r="AR98" s="68"/>
      <c r="AS98" s="133">
        <v>0</v>
      </c>
      <c r="AT98" s="134">
        <f>ROUND(SUM(AV98:AW98),2)</f>
        <v>0</v>
      </c>
      <c r="AU98" s="135">
        <f>'PS 01.3 - Sál č.6 - Vlárs...'!P121</f>
        <v>0</v>
      </c>
      <c r="AV98" s="134">
        <f>'PS 01.3 - Sál č.6 - Vlárs...'!J35</f>
        <v>0</v>
      </c>
      <c r="AW98" s="134">
        <f>'PS 01.3 - Sál č.6 - Vlárs...'!J36</f>
        <v>0</v>
      </c>
      <c r="AX98" s="134">
        <f>'PS 01.3 - Sál č.6 - Vlárs...'!J37</f>
        <v>0</v>
      </c>
      <c r="AY98" s="134">
        <f>'PS 01.3 - Sál č.6 - Vlárs...'!J38</f>
        <v>0</v>
      </c>
      <c r="AZ98" s="134">
        <f>'PS 01.3 - Sál č.6 - Vlárs...'!F35</f>
        <v>0</v>
      </c>
      <c r="BA98" s="134">
        <f>'PS 01.3 - Sál č.6 - Vlárs...'!F36</f>
        <v>0</v>
      </c>
      <c r="BB98" s="134">
        <f>'PS 01.3 - Sál č.6 - Vlárs...'!F37</f>
        <v>0</v>
      </c>
      <c r="BC98" s="134">
        <f>'PS 01.3 - Sál č.6 - Vlárs...'!F38</f>
        <v>0</v>
      </c>
      <c r="BD98" s="136">
        <f>'PS 01.3 - Sál č.6 - Vlárs...'!F39</f>
        <v>0</v>
      </c>
      <c r="BE98" s="4"/>
      <c r="BT98" s="137" t="s">
        <v>86</v>
      </c>
      <c r="BV98" s="137" t="s">
        <v>79</v>
      </c>
      <c r="BW98" s="137" t="s">
        <v>97</v>
      </c>
      <c r="BX98" s="137" t="s">
        <v>85</v>
      </c>
      <c r="CL98" s="137" t="s">
        <v>1</v>
      </c>
    </row>
    <row r="99" s="4" customFormat="1" ht="16.5" customHeight="1">
      <c r="A99" s="128" t="s">
        <v>87</v>
      </c>
      <c r="B99" s="66"/>
      <c r="C99" s="129"/>
      <c r="D99" s="129"/>
      <c r="E99" s="130" t="s">
        <v>98</v>
      </c>
      <c r="F99" s="130"/>
      <c r="G99" s="130"/>
      <c r="H99" s="130"/>
      <c r="I99" s="130"/>
      <c r="J99" s="129"/>
      <c r="K99" s="130" t="s">
        <v>99</v>
      </c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1">
        <f>'PS 01.4 - Sál č.4 - ŽST P...'!J32</f>
        <v>0</v>
      </c>
      <c r="AH99" s="129"/>
      <c r="AI99" s="129"/>
      <c r="AJ99" s="129"/>
      <c r="AK99" s="129"/>
      <c r="AL99" s="129"/>
      <c r="AM99" s="129"/>
      <c r="AN99" s="131">
        <f>SUM(AG99,AT99)</f>
        <v>0</v>
      </c>
      <c r="AO99" s="129"/>
      <c r="AP99" s="129"/>
      <c r="AQ99" s="132" t="s">
        <v>90</v>
      </c>
      <c r="AR99" s="68"/>
      <c r="AS99" s="133">
        <v>0</v>
      </c>
      <c r="AT99" s="134">
        <f>ROUND(SUM(AV99:AW99),2)</f>
        <v>0</v>
      </c>
      <c r="AU99" s="135">
        <f>'PS 01.4 - Sál č.4 - ŽST P...'!P121</f>
        <v>0</v>
      </c>
      <c r="AV99" s="134">
        <f>'PS 01.4 - Sál č.4 - ŽST P...'!J35</f>
        <v>0</v>
      </c>
      <c r="AW99" s="134">
        <f>'PS 01.4 - Sál č.4 - ŽST P...'!J36</f>
        <v>0</v>
      </c>
      <c r="AX99" s="134">
        <f>'PS 01.4 - Sál č.4 - ŽST P...'!J37</f>
        <v>0</v>
      </c>
      <c r="AY99" s="134">
        <f>'PS 01.4 - Sál č.4 - ŽST P...'!J38</f>
        <v>0</v>
      </c>
      <c r="AZ99" s="134">
        <f>'PS 01.4 - Sál č.4 - ŽST P...'!F35</f>
        <v>0</v>
      </c>
      <c r="BA99" s="134">
        <f>'PS 01.4 - Sál č.4 - ŽST P...'!F36</f>
        <v>0</v>
      </c>
      <c r="BB99" s="134">
        <f>'PS 01.4 - Sál č.4 - ŽST P...'!F37</f>
        <v>0</v>
      </c>
      <c r="BC99" s="134">
        <f>'PS 01.4 - Sál č.4 - ŽST P...'!F38</f>
        <v>0</v>
      </c>
      <c r="BD99" s="136">
        <f>'PS 01.4 - Sál č.4 - ŽST P...'!F39</f>
        <v>0</v>
      </c>
      <c r="BE99" s="4"/>
      <c r="BT99" s="137" t="s">
        <v>86</v>
      </c>
      <c r="BV99" s="137" t="s">
        <v>79</v>
      </c>
      <c r="BW99" s="137" t="s">
        <v>100</v>
      </c>
      <c r="BX99" s="137" t="s">
        <v>85</v>
      </c>
      <c r="CL99" s="137" t="s">
        <v>1</v>
      </c>
    </row>
    <row r="100" s="7" customFormat="1" ht="24.75" customHeight="1">
      <c r="A100" s="7"/>
      <c r="B100" s="115"/>
      <c r="C100" s="116"/>
      <c r="D100" s="117" t="s">
        <v>101</v>
      </c>
      <c r="E100" s="117"/>
      <c r="F100" s="117"/>
      <c r="G100" s="117"/>
      <c r="H100" s="117"/>
      <c r="I100" s="118"/>
      <c r="J100" s="117" t="s">
        <v>102</v>
      </c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9">
        <f>ROUND(SUM(AG101:AG106),2)</f>
        <v>0</v>
      </c>
      <c r="AH100" s="118"/>
      <c r="AI100" s="118"/>
      <c r="AJ100" s="118"/>
      <c r="AK100" s="118"/>
      <c r="AL100" s="118"/>
      <c r="AM100" s="118"/>
      <c r="AN100" s="120">
        <f>SUM(AG100,AT100)</f>
        <v>0</v>
      </c>
      <c r="AO100" s="118"/>
      <c r="AP100" s="118"/>
      <c r="AQ100" s="121" t="s">
        <v>83</v>
      </c>
      <c r="AR100" s="122"/>
      <c r="AS100" s="123">
        <f>ROUND(SUM(AS101:AS106),2)</f>
        <v>0</v>
      </c>
      <c r="AT100" s="124">
        <f>ROUND(SUM(AV100:AW100),2)</f>
        <v>0</v>
      </c>
      <c r="AU100" s="125">
        <f>ROUND(SUM(AU101:AU106),5)</f>
        <v>0</v>
      </c>
      <c r="AV100" s="124">
        <f>ROUND(AZ100*L29,2)</f>
        <v>0</v>
      </c>
      <c r="AW100" s="124">
        <f>ROUND(BA100*L30,2)</f>
        <v>0</v>
      </c>
      <c r="AX100" s="124">
        <f>ROUND(BB100*L29,2)</f>
        <v>0</v>
      </c>
      <c r="AY100" s="124">
        <f>ROUND(BC100*L30,2)</f>
        <v>0</v>
      </c>
      <c r="AZ100" s="124">
        <f>ROUND(SUM(AZ101:AZ106),2)</f>
        <v>0</v>
      </c>
      <c r="BA100" s="124">
        <f>ROUND(SUM(BA101:BA106),2)</f>
        <v>0</v>
      </c>
      <c r="BB100" s="124">
        <f>ROUND(SUM(BB101:BB106),2)</f>
        <v>0</v>
      </c>
      <c r="BC100" s="124">
        <f>ROUND(SUM(BC101:BC106),2)</f>
        <v>0</v>
      </c>
      <c r="BD100" s="126">
        <f>ROUND(SUM(BD101:BD106),2)</f>
        <v>0</v>
      </c>
      <c r="BE100" s="7"/>
      <c r="BS100" s="127" t="s">
        <v>76</v>
      </c>
      <c r="BT100" s="127" t="s">
        <v>84</v>
      </c>
      <c r="BU100" s="127" t="s">
        <v>78</v>
      </c>
      <c r="BV100" s="127" t="s">
        <v>79</v>
      </c>
      <c r="BW100" s="127" t="s">
        <v>103</v>
      </c>
      <c r="BX100" s="127" t="s">
        <v>5</v>
      </c>
      <c r="CL100" s="127" t="s">
        <v>1</v>
      </c>
      <c r="CM100" s="127" t="s">
        <v>86</v>
      </c>
    </row>
    <row r="101" s="4" customFormat="1" ht="16.5" customHeight="1">
      <c r="A101" s="128" t="s">
        <v>87</v>
      </c>
      <c r="B101" s="66"/>
      <c r="C101" s="129"/>
      <c r="D101" s="129"/>
      <c r="E101" s="130" t="s">
        <v>104</v>
      </c>
      <c r="F101" s="130"/>
      <c r="G101" s="130"/>
      <c r="H101" s="130"/>
      <c r="I101" s="130"/>
      <c r="J101" s="129"/>
      <c r="K101" s="130" t="s">
        <v>105</v>
      </c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1">
        <f>'PS 02.1 - Sál č.1'!J32</f>
        <v>0</v>
      </c>
      <c r="AH101" s="129"/>
      <c r="AI101" s="129"/>
      <c r="AJ101" s="129"/>
      <c r="AK101" s="129"/>
      <c r="AL101" s="129"/>
      <c r="AM101" s="129"/>
      <c r="AN101" s="131">
        <f>SUM(AG101,AT101)</f>
        <v>0</v>
      </c>
      <c r="AO101" s="129"/>
      <c r="AP101" s="129"/>
      <c r="AQ101" s="132" t="s">
        <v>90</v>
      </c>
      <c r="AR101" s="68"/>
      <c r="AS101" s="133">
        <v>0</v>
      </c>
      <c r="AT101" s="134">
        <f>ROUND(SUM(AV101:AW101),2)</f>
        <v>0</v>
      </c>
      <c r="AU101" s="135">
        <f>'PS 02.1 - Sál č.1'!P121</f>
        <v>0</v>
      </c>
      <c r="AV101" s="134">
        <f>'PS 02.1 - Sál č.1'!J35</f>
        <v>0</v>
      </c>
      <c r="AW101" s="134">
        <f>'PS 02.1 - Sál č.1'!J36</f>
        <v>0</v>
      </c>
      <c r="AX101" s="134">
        <f>'PS 02.1 - Sál č.1'!J37</f>
        <v>0</v>
      </c>
      <c r="AY101" s="134">
        <f>'PS 02.1 - Sál č.1'!J38</f>
        <v>0</v>
      </c>
      <c r="AZ101" s="134">
        <f>'PS 02.1 - Sál č.1'!F35</f>
        <v>0</v>
      </c>
      <c r="BA101" s="134">
        <f>'PS 02.1 - Sál č.1'!F36</f>
        <v>0</v>
      </c>
      <c r="BB101" s="134">
        <f>'PS 02.1 - Sál č.1'!F37</f>
        <v>0</v>
      </c>
      <c r="BC101" s="134">
        <f>'PS 02.1 - Sál č.1'!F38</f>
        <v>0</v>
      </c>
      <c r="BD101" s="136">
        <f>'PS 02.1 - Sál č.1'!F39</f>
        <v>0</v>
      </c>
      <c r="BE101" s="4"/>
      <c r="BT101" s="137" t="s">
        <v>86</v>
      </c>
      <c r="BV101" s="137" t="s">
        <v>79</v>
      </c>
      <c r="BW101" s="137" t="s">
        <v>106</v>
      </c>
      <c r="BX101" s="137" t="s">
        <v>103</v>
      </c>
      <c r="CL101" s="137" t="s">
        <v>1</v>
      </c>
    </row>
    <row r="102" s="4" customFormat="1" ht="16.5" customHeight="1">
      <c r="A102" s="128" t="s">
        <v>87</v>
      </c>
      <c r="B102" s="66"/>
      <c r="C102" s="129"/>
      <c r="D102" s="129"/>
      <c r="E102" s="130" t="s">
        <v>107</v>
      </c>
      <c r="F102" s="130"/>
      <c r="G102" s="130"/>
      <c r="H102" s="130"/>
      <c r="I102" s="130"/>
      <c r="J102" s="129"/>
      <c r="K102" s="130" t="s">
        <v>108</v>
      </c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1">
        <f>'PS 02.2 - Sál č.2'!J32</f>
        <v>0</v>
      </c>
      <c r="AH102" s="129"/>
      <c r="AI102" s="129"/>
      <c r="AJ102" s="129"/>
      <c r="AK102" s="129"/>
      <c r="AL102" s="129"/>
      <c r="AM102" s="129"/>
      <c r="AN102" s="131">
        <f>SUM(AG102,AT102)</f>
        <v>0</v>
      </c>
      <c r="AO102" s="129"/>
      <c r="AP102" s="129"/>
      <c r="AQ102" s="132" t="s">
        <v>90</v>
      </c>
      <c r="AR102" s="68"/>
      <c r="AS102" s="133">
        <v>0</v>
      </c>
      <c r="AT102" s="134">
        <f>ROUND(SUM(AV102:AW102),2)</f>
        <v>0</v>
      </c>
      <c r="AU102" s="135">
        <f>'PS 02.2 - Sál č.2'!P121</f>
        <v>0</v>
      </c>
      <c r="AV102" s="134">
        <f>'PS 02.2 - Sál č.2'!J35</f>
        <v>0</v>
      </c>
      <c r="AW102" s="134">
        <f>'PS 02.2 - Sál č.2'!J36</f>
        <v>0</v>
      </c>
      <c r="AX102" s="134">
        <f>'PS 02.2 - Sál č.2'!J37</f>
        <v>0</v>
      </c>
      <c r="AY102" s="134">
        <f>'PS 02.2 - Sál č.2'!J38</f>
        <v>0</v>
      </c>
      <c r="AZ102" s="134">
        <f>'PS 02.2 - Sál č.2'!F35</f>
        <v>0</v>
      </c>
      <c r="BA102" s="134">
        <f>'PS 02.2 - Sál č.2'!F36</f>
        <v>0</v>
      </c>
      <c r="BB102" s="134">
        <f>'PS 02.2 - Sál č.2'!F37</f>
        <v>0</v>
      </c>
      <c r="BC102" s="134">
        <f>'PS 02.2 - Sál č.2'!F38</f>
        <v>0</v>
      </c>
      <c r="BD102" s="136">
        <f>'PS 02.2 - Sál č.2'!F39</f>
        <v>0</v>
      </c>
      <c r="BE102" s="4"/>
      <c r="BT102" s="137" t="s">
        <v>86</v>
      </c>
      <c r="BV102" s="137" t="s">
        <v>79</v>
      </c>
      <c r="BW102" s="137" t="s">
        <v>109</v>
      </c>
      <c r="BX102" s="137" t="s">
        <v>103</v>
      </c>
      <c r="CL102" s="137" t="s">
        <v>1</v>
      </c>
    </row>
    <row r="103" s="4" customFormat="1" ht="16.5" customHeight="1">
      <c r="A103" s="128" t="s">
        <v>87</v>
      </c>
      <c r="B103" s="66"/>
      <c r="C103" s="129"/>
      <c r="D103" s="129"/>
      <c r="E103" s="130" t="s">
        <v>110</v>
      </c>
      <c r="F103" s="130"/>
      <c r="G103" s="130"/>
      <c r="H103" s="130"/>
      <c r="I103" s="130"/>
      <c r="J103" s="129"/>
      <c r="K103" s="130" t="s">
        <v>111</v>
      </c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1">
        <f>'PS 02.3 - Sál č.3'!J32</f>
        <v>0</v>
      </c>
      <c r="AH103" s="129"/>
      <c r="AI103" s="129"/>
      <c r="AJ103" s="129"/>
      <c r="AK103" s="129"/>
      <c r="AL103" s="129"/>
      <c r="AM103" s="129"/>
      <c r="AN103" s="131">
        <f>SUM(AG103,AT103)</f>
        <v>0</v>
      </c>
      <c r="AO103" s="129"/>
      <c r="AP103" s="129"/>
      <c r="AQ103" s="132" t="s">
        <v>90</v>
      </c>
      <c r="AR103" s="68"/>
      <c r="AS103" s="133">
        <v>0</v>
      </c>
      <c r="AT103" s="134">
        <f>ROUND(SUM(AV103:AW103),2)</f>
        <v>0</v>
      </c>
      <c r="AU103" s="135">
        <f>'PS 02.3 - Sál č.3'!P121</f>
        <v>0</v>
      </c>
      <c r="AV103" s="134">
        <f>'PS 02.3 - Sál č.3'!J35</f>
        <v>0</v>
      </c>
      <c r="AW103" s="134">
        <f>'PS 02.3 - Sál č.3'!J36</f>
        <v>0</v>
      </c>
      <c r="AX103" s="134">
        <f>'PS 02.3 - Sál č.3'!J37</f>
        <v>0</v>
      </c>
      <c r="AY103" s="134">
        <f>'PS 02.3 - Sál č.3'!J38</f>
        <v>0</v>
      </c>
      <c r="AZ103" s="134">
        <f>'PS 02.3 - Sál č.3'!F35</f>
        <v>0</v>
      </c>
      <c r="BA103" s="134">
        <f>'PS 02.3 - Sál č.3'!F36</f>
        <v>0</v>
      </c>
      <c r="BB103" s="134">
        <f>'PS 02.3 - Sál č.3'!F37</f>
        <v>0</v>
      </c>
      <c r="BC103" s="134">
        <f>'PS 02.3 - Sál č.3'!F38</f>
        <v>0</v>
      </c>
      <c r="BD103" s="136">
        <f>'PS 02.3 - Sál č.3'!F39</f>
        <v>0</v>
      </c>
      <c r="BE103" s="4"/>
      <c r="BT103" s="137" t="s">
        <v>86</v>
      </c>
      <c r="BV103" s="137" t="s">
        <v>79</v>
      </c>
      <c r="BW103" s="137" t="s">
        <v>112</v>
      </c>
      <c r="BX103" s="137" t="s">
        <v>103</v>
      </c>
      <c r="CL103" s="137" t="s">
        <v>1</v>
      </c>
    </row>
    <row r="104" s="4" customFormat="1" ht="16.5" customHeight="1">
      <c r="A104" s="128" t="s">
        <v>87</v>
      </c>
      <c r="B104" s="66"/>
      <c r="C104" s="129"/>
      <c r="D104" s="129"/>
      <c r="E104" s="130" t="s">
        <v>113</v>
      </c>
      <c r="F104" s="130"/>
      <c r="G104" s="130"/>
      <c r="H104" s="130"/>
      <c r="I104" s="130"/>
      <c r="J104" s="129"/>
      <c r="K104" s="130" t="s">
        <v>114</v>
      </c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1">
        <f>'PS 02.4 - Sál č.5'!J32</f>
        <v>0</v>
      </c>
      <c r="AH104" s="129"/>
      <c r="AI104" s="129"/>
      <c r="AJ104" s="129"/>
      <c r="AK104" s="129"/>
      <c r="AL104" s="129"/>
      <c r="AM104" s="129"/>
      <c r="AN104" s="131">
        <f>SUM(AG104,AT104)</f>
        <v>0</v>
      </c>
      <c r="AO104" s="129"/>
      <c r="AP104" s="129"/>
      <c r="AQ104" s="132" t="s">
        <v>90</v>
      </c>
      <c r="AR104" s="68"/>
      <c r="AS104" s="133">
        <v>0</v>
      </c>
      <c r="AT104" s="134">
        <f>ROUND(SUM(AV104:AW104),2)</f>
        <v>0</v>
      </c>
      <c r="AU104" s="135">
        <f>'PS 02.4 - Sál č.5'!P121</f>
        <v>0</v>
      </c>
      <c r="AV104" s="134">
        <f>'PS 02.4 - Sál č.5'!J35</f>
        <v>0</v>
      </c>
      <c r="AW104" s="134">
        <f>'PS 02.4 - Sál č.5'!J36</f>
        <v>0</v>
      </c>
      <c r="AX104" s="134">
        <f>'PS 02.4 - Sál č.5'!J37</f>
        <v>0</v>
      </c>
      <c r="AY104" s="134">
        <f>'PS 02.4 - Sál č.5'!J38</f>
        <v>0</v>
      </c>
      <c r="AZ104" s="134">
        <f>'PS 02.4 - Sál č.5'!F35</f>
        <v>0</v>
      </c>
      <c r="BA104" s="134">
        <f>'PS 02.4 - Sál č.5'!F36</f>
        <v>0</v>
      </c>
      <c r="BB104" s="134">
        <f>'PS 02.4 - Sál č.5'!F37</f>
        <v>0</v>
      </c>
      <c r="BC104" s="134">
        <f>'PS 02.4 - Sál č.5'!F38</f>
        <v>0</v>
      </c>
      <c r="BD104" s="136">
        <f>'PS 02.4 - Sál č.5'!F39</f>
        <v>0</v>
      </c>
      <c r="BE104" s="4"/>
      <c r="BT104" s="137" t="s">
        <v>86</v>
      </c>
      <c r="BV104" s="137" t="s">
        <v>79</v>
      </c>
      <c r="BW104" s="137" t="s">
        <v>115</v>
      </c>
      <c r="BX104" s="137" t="s">
        <v>103</v>
      </c>
      <c r="CL104" s="137" t="s">
        <v>1</v>
      </c>
    </row>
    <row r="105" s="4" customFormat="1" ht="16.5" customHeight="1">
      <c r="A105" s="128" t="s">
        <v>87</v>
      </c>
      <c r="B105" s="66"/>
      <c r="C105" s="129"/>
      <c r="D105" s="129"/>
      <c r="E105" s="130" t="s">
        <v>116</v>
      </c>
      <c r="F105" s="130"/>
      <c r="G105" s="130"/>
      <c r="H105" s="130"/>
      <c r="I105" s="130"/>
      <c r="J105" s="129"/>
      <c r="K105" s="130" t="s">
        <v>117</v>
      </c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1">
        <f>'PS 02.5 - Sál č.6'!J32</f>
        <v>0</v>
      </c>
      <c r="AH105" s="129"/>
      <c r="AI105" s="129"/>
      <c r="AJ105" s="129"/>
      <c r="AK105" s="129"/>
      <c r="AL105" s="129"/>
      <c r="AM105" s="129"/>
      <c r="AN105" s="131">
        <f>SUM(AG105,AT105)</f>
        <v>0</v>
      </c>
      <c r="AO105" s="129"/>
      <c r="AP105" s="129"/>
      <c r="AQ105" s="132" t="s">
        <v>90</v>
      </c>
      <c r="AR105" s="68"/>
      <c r="AS105" s="133">
        <v>0</v>
      </c>
      <c r="AT105" s="134">
        <f>ROUND(SUM(AV105:AW105),2)</f>
        <v>0</v>
      </c>
      <c r="AU105" s="135">
        <f>'PS 02.5 - Sál č.6'!P121</f>
        <v>0</v>
      </c>
      <c r="AV105" s="134">
        <f>'PS 02.5 - Sál č.6'!J35</f>
        <v>0</v>
      </c>
      <c r="AW105" s="134">
        <f>'PS 02.5 - Sál č.6'!J36</f>
        <v>0</v>
      </c>
      <c r="AX105" s="134">
        <f>'PS 02.5 - Sál č.6'!J37</f>
        <v>0</v>
      </c>
      <c r="AY105" s="134">
        <f>'PS 02.5 - Sál č.6'!J38</f>
        <v>0</v>
      </c>
      <c r="AZ105" s="134">
        <f>'PS 02.5 - Sál č.6'!F35</f>
        <v>0</v>
      </c>
      <c r="BA105" s="134">
        <f>'PS 02.5 - Sál č.6'!F36</f>
        <v>0</v>
      </c>
      <c r="BB105" s="134">
        <f>'PS 02.5 - Sál č.6'!F37</f>
        <v>0</v>
      </c>
      <c r="BC105" s="134">
        <f>'PS 02.5 - Sál č.6'!F38</f>
        <v>0</v>
      </c>
      <c r="BD105" s="136">
        <f>'PS 02.5 - Sál č.6'!F39</f>
        <v>0</v>
      </c>
      <c r="BE105" s="4"/>
      <c r="BT105" s="137" t="s">
        <v>86</v>
      </c>
      <c r="BV105" s="137" t="s">
        <v>79</v>
      </c>
      <c r="BW105" s="137" t="s">
        <v>118</v>
      </c>
      <c r="BX105" s="137" t="s">
        <v>103</v>
      </c>
      <c r="CL105" s="137" t="s">
        <v>1</v>
      </c>
    </row>
    <row r="106" s="4" customFormat="1" ht="16.5" customHeight="1">
      <c r="A106" s="128" t="s">
        <v>87</v>
      </c>
      <c r="B106" s="66"/>
      <c r="C106" s="129"/>
      <c r="D106" s="129"/>
      <c r="E106" s="130" t="s">
        <v>119</v>
      </c>
      <c r="F106" s="130"/>
      <c r="G106" s="130"/>
      <c r="H106" s="130"/>
      <c r="I106" s="130"/>
      <c r="J106" s="129"/>
      <c r="K106" s="130" t="s">
        <v>120</v>
      </c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1">
        <f>'PS 02.6 - Cvičný sál'!J32</f>
        <v>0</v>
      </c>
      <c r="AH106" s="129"/>
      <c r="AI106" s="129"/>
      <c r="AJ106" s="129"/>
      <c r="AK106" s="129"/>
      <c r="AL106" s="129"/>
      <c r="AM106" s="129"/>
      <c r="AN106" s="131">
        <f>SUM(AG106,AT106)</f>
        <v>0</v>
      </c>
      <c r="AO106" s="129"/>
      <c r="AP106" s="129"/>
      <c r="AQ106" s="132" t="s">
        <v>90</v>
      </c>
      <c r="AR106" s="68"/>
      <c r="AS106" s="138">
        <v>0</v>
      </c>
      <c r="AT106" s="139">
        <f>ROUND(SUM(AV106:AW106),2)</f>
        <v>0</v>
      </c>
      <c r="AU106" s="140">
        <f>'PS 02.6 - Cvičný sál'!P121</f>
        <v>0</v>
      </c>
      <c r="AV106" s="139">
        <f>'PS 02.6 - Cvičný sál'!J35</f>
        <v>0</v>
      </c>
      <c r="AW106" s="139">
        <f>'PS 02.6 - Cvičný sál'!J36</f>
        <v>0</v>
      </c>
      <c r="AX106" s="139">
        <f>'PS 02.6 - Cvičný sál'!J37</f>
        <v>0</v>
      </c>
      <c r="AY106" s="139">
        <f>'PS 02.6 - Cvičný sál'!J38</f>
        <v>0</v>
      </c>
      <c r="AZ106" s="139">
        <f>'PS 02.6 - Cvičný sál'!F35</f>
        <v>0</v>
      </c>
      <c r="BA106" s="139">
        <f>'PS 02.6 - Cvičný sál'!F36</f>
        <v>0</v>
      </c>
      <c r="BB106" s="139">
        <f>'PS 02.6 - Cvičný sál'!F37</f>
        <v>0</v>
      </c>
      <c r="BC106" s="139">
        <f>'PS 02.6 - Cvičný sál'!F38</f>
        <v>0</v>
      </c>
      <c r="BD106" s="141">
        <f>'PS 02.6 - Cvičný sál'!F39</f>
        <v>0</v>
      </c>
      <c r="BE106" s="4"/>
      <c r="BT106" s="137" t="s">
        <v>86</v>
      </c>
      <c r="BV106" s="137" t="s">
        <v>79</v>
      </c>
      <c r="BW106" s="137" t="s">
        <v>121</v>
      </c>
      <c r="BX106" s="137" t="s">
        <v>103</v>
      </c>
      <c r="CL106" s="137" t="s">
        <v>1</v>
      </c>
    </row>
    <row r="107" s="2" customFormat="1" ht="30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40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  <row r="108" s="2" customFormat="1" ht="6.96" customHeight="1">
      <c r="A108" s="34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40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</sheetData>
  <sheetProtection sheet="1" formatColumns="0" formatRows="0" objects="1" scenarios="1" spinCount="100000" saltValue="9x1B3zg0CpFeVtPeN7Gn0gGkiVdaIQQyD4jluTX/Luz+PPfHf5/gmpUgXjha/LdE9DiPKCzCJSlrS6w9/mqTXQ==" hashValue="7+Cbzz44gxNG+3/OaO3Ocpd84vQhoH1ERSGqTR0OInygsnraRdlTG+yQLhVqyzLJ53Vt+g82IjPFZt4j4LZXHg==" algorithmName="SHA-512" password="CC35"/>
  <mergeCells count="86">
    <mergeCell ref="C92:G92"/>
    <mergeCell ref="D95:H95"/>
    <mergeCell ref="D100:H100"/>
    <mergeCell ref="E98:I98"/>
    <mergeCell ref="E96:I96"/>
    <mergeCell ref="E99:I99"/>
    <mergeCell ref="E101:I101"/>
    <mergeCell ref="E97:I97"/>
    <mergeCell ref="E102:I102"/>
    <mergeCell ref="E103:I103"/>
    <mergeCell ref="E104:I104"/>
    <mergeCell ref="I92:AF92"/>
    <mergeCell ref="J95:AF95"/>
    <mergeCell ref="J100:AF100"/>
    <mergeCell ref="K101:AF101"/>
    <mergeCell ref="K97:AF97"/>
    <mergeCell ref="K102:AF102"/>
    <mergeCell ref="K103:AF103"/>
    <mergeCell ref="K99:AF99"/>
    <mergeCell ref="K104:AF104"/>
    <mergeCell ref="K96:AF96"/>
    <mergeCell ref="K98:AF98"/>
    <mergeCell ref="L85:AJ85"/>
    <mergeCell ref="E105:I105"/>
    <mergeCell ref="K105:AF105"/>
    <mergeCell ref="E106:I106"/>
    <mergeCell ref="K106:AF10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4:AM104"/>
    <mergeCell ref="AG97:AM97"/>
    <mergeCell ref="AG92:AM92"/>
    <mergeCell ref="AG98:AM98"/>
    <mergeCell ref="AG96:AM96"/>
    <mergeCell ref="AG95:AM95"/>
    <mergeCell ref="AG99:AM99"/>
    <mergeCell ref="AG102:AM102"/>
    <mergeCell ref="AG103:AM103"/>
    <mergeCell ref="AG100:AM100"/>
    <mergeCell ref="AG101:AM101"/>
    <mergeCell ref="AM89:AP89"/>
    <mergeCell ref="AM90:AP90"/>
    <mergeCell ref="AM87:AN87"/>
    <mergeCell ref="AN102:AP102"/>
    <mergeCell ref="AN104:AP104"/>
    <mergeCell ref="AN103:AP103"/>
    <mergeCell ref="AN101:AP101"/>
    <mergeCell ref="AN97:AP97"/>
    <mergeCell ref="AN95:AP95"/>
    <mergeCell ref="AN100:AP100"/>
    <mergeCell ref="AN99:AP99"/>
    <mergeCell ref="AN96:AP96"/>
    <mergeCell ref="AN92:AP92"/>
    <mergeCell ref="AN98:AP98"/>
    <mergeCell ref="AS89:AT91"/>
    <mergeCell ref="AN105:AP105"/>
    <mergeCell ref="AG105:AM105"/>
    <mergeCell ref="AN106:AP106"/>
    <mergeCell ref="AG106:AM106"/>
    <mergeCell ref="AG94:AM94"/>
    <mergeCell ref="AN94:AP94"/>
  </mergeCells>
  <hyperlinks>
    <hyperlink ref="A96" location="'PS 01.1 - Sál č.1 - Přero...'!C2" display="/"/>
    <hyperlink ref="A97" location="'PS 01.2 - Sál č.2 - Přero...'!C2" display="/"/>
    <hyperlink ref="A98" location="'PS 01.3 - Sál č.6 - Vlárs...'!C2" display="/"/>
    <hyperlink ref="A99" location="'PS 01.4 - Sál č.4 - ŽST P...'!C2" display="/"/>
    <hyperlink ref="A101" location="'PS 02.1 - Sál č.1'!C2" display="/"/>
    <hyperlink ref="A102" location="'PS 02.2 - Sál č.2'!C2" display="/"/>
    <hyperlink ref="A103" location="'PS 02.3 - Sál č.3'!C2" display="/"/>
    <hyperlink ref="A104" location="'PS 02.4 - Sál č.5'!C2" display="/"/>
    <hyperlink ref="A105" location="'PS 02.5 - Sál č.6'!C2" display="/"/>
    <hyperlink ref="A106" location="'PS 02.6 - Cvičný sál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technologie CDP Přerov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231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296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27. 6. 2024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28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36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37</v>
      </c>
      <c r="E32" s="34"/>
      <c r="F32" s="34"/>
      <c r="G32" s="34"/>
      <c r="H32" s="34"/>
      <c r="I32" s="34"/>
      <c r="J32" s="156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39</v>
      </c>
      <c r="G34" s="34"/>
      <c r="H34" s="34"/>
      <c r="I34" s="157" t="s">
        <v>38</v>
      </c>
      <c r="J34" s="157" t="s">
        <v>40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41</v>
      </c>
      <c r="E35" s="146" t="s">
        <v>42</v>
      </c>
      <c r="F35" s="159">
        <f>ROUND((SUM(BE121:BE140)),  2)</f>
        <v>0</v>
      </c>
      <c r="G35" s="34"/>
      <c r="H35" s="34"/>
      <c r="I35" s="160">
        <v>0.20999999999999999</v>
      </c>
      <c r="J35" s="159">
        <f>ROUND(((SUM(BE121:BE140))*I35),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43</v>
      </c>
      <c r="F36" s="159">
        <f>ROUND((SUM(BF121:BF140)),  2)</f>
        <v>0</v>
      </c>
      <c r="G36" s="34"/>
      <c r="H36" s="34"/>
      <c r="I36" s="160">
        <v>0.12</v>
      </c>
      <c r="J36" s="159">
        <f>ROUND(((SUM(BF121:BF140))*I36),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44</v>
      </c>
      <c r="F37" s="159">
        <f>ROUND((SUM(BG121:BG140)),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45</v>
      </c>
      <c r="F38" s="159">
        <f>ROUND((SUM(BH121:BH140)),  2)</f>
        <v>0</v>
      </c>
      <c r="G38" s="34"/>
      <c r="H38" s="34"/>
      <c r="I38" s="160">
        <v>0.12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46</v>
      </c>
      <c r="F39" s="159">
        <f>ROUND((SUM(BI121:BI140)),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50</v>
      </c>
      <c r="E50" s="169"/>
      <c r="F50" s="169"/>
      <c r="G50" s="168" t="s">
        <v>51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1"/>
      <c r="J61" s="173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54</v>
      </c>
      <c r="E65" s="174"/>
      <c r="F65" s="174"/>
      <c r="G65" s="168" t="s">
        <v>55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1"/>
      <c r="J76" s="173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technologie CDP Přerov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231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PS 02.5 - Sál č.6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CDP Přerov</v>
      </c>
      <c r="G91" s="36"/>
      <c r="H91" s="36"/>
      <c r="I91" s="28" t="s">
        <v>22</v>
      </c>
      <c r="J91" s="75" t="str">
        <f>IF(J14="","",J14)</f>
        <v>27. 6. 2024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9" customFormat="1" ht="24.96" customHeight="1">
      <c r="A99" s="9"/>
      <c r="B99" s="184"/>
      <c r="C99" s="185"/>
      <c r="D99" s="186" t="s">
        <v>132</v>
      </c>
      <c r="E99" s="187"/>
      <c r="F99" s="187"/>
      <c r="G99" s="187"/>
      <c r="H99" s="187"/>
      <c r="I99" s="187"/>
      <c r="J99" s="188">
        <f>J122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9" t="str">
        <f>E7</f>
        <v>Oprava technologie CDP Přerov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123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16.5" customHeight="1">
      <c r="A111" s="34"/>
      <c r="B111" s="35"/>
      <c r="C111" s="36"/>
      <c r="D111" s="36"/>
      <c r="E111" s="179" t="s">
        <v>231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125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E11</f>
        <v>PS 02.5 - Sál č.6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>CDP Přerov</v>
      </c>
      <c r="G115" s="36"/>
      <c r="H115" s="36"/>
      <c r="I115" s="28" t="s">
        <v>22</v>
      </c>
      <c r="J115" s="75" t="str">
        <f>IF(J14="","",J14)</f>
        <v>27. 6. 2024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>Správa železnic, státní organizace</v>
      </c>
      <c r="G117" s="36"/>
      <c r="H117" s="36"/>
      <c r="I117" s="28" t="s">
        <v>32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30</v>
      </c>
      <c r="D118" s="36"/>
      <c r="E118" s="36"/>
      <c r="F118" s="23" t="str">
        <f>IF(E20="","",E20)</f>
        <v>Vyplň údaj</v>
      </c>
      <c r="G118" s="36"/>
      <c r="H118" s="36"/>
      <c r="I118" s="28" t="s">
        <v>35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134</v>
      </c>
      <c r="D120" s="193" t="s">
        <v>62</v>
      </c>
      <c r="E120" s="193" t="s">
        <v>58</v>
      </c>
      <c r="F120" s="193" t="s">
        <v>59</v>
      </c>
      <c r="G120" s="193" t="s">
        <v>135</v>
      </c>
      <c r="H120" s="193" t="s">
        <v>136</v>
      </c>
      <c r="I120" s="193" t="s">
        <v>137</v>
      </c>
      <c r="J120" s="194" t="s">
        <v>129</v>
      </c>
      <c r="K120" s="195" t="s">
        <v>138</v>
      </c>
      <c r="L120" s="196"/>
      <c r="M120" s="96" t="s">
        <v>1</v>
      </c>
      <c r="N120" s="97" t="s">
        <v>41</v>
      </c>
      <c r="O120" s="97" t="s">
        <v>139</v>
      </c>
      <c r="P120" s="97" t="s">
        <v>140</v>
      </c>
      <c r="Q120" s="97" t="s">
        <v>141</v>
      </c>
      <c r="R120" s="97" t="s">
        <v>142</v>
      </c>
      <c r="S120" s="97" t="s">
        <v>143</v>
      </c>
      <c r="T120" s="98" t="s">
        <v>144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145</v>
      </c>
      <c r="D121" s="36"/>
      <c r="E121" s="36"/>
      <c r="F121" s="36"/>
      <c r="G121" s="36"/>
      <c r="H121" s="36"/>
      <c r="I121" s="36"/>
      <c r="J121" s="197">
        <f>BK121</f>
        <v>0</v>
      </c>
      <c r="K121" s="36"/>
      <c r="L121" s="40"/>
      <c r="M121" s="99"/>
      <c r="N121" s="198"/>
      <c r="O121" s="100"/>
      <c r="P121" s="199">
        <f>P122</f>
        <v>0</v>
      </c>
      <c r="Q121" s="100"/>
      <c r="R121" s="199">
        <f>R122</f>
        <v>0</v>
      </c>
      <c r="S121" s="100"/>
      <c r="T121" s="200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131</v>
      </c>
      <c r="BK121" s="201">
        <f>BK122</f>
        <v>0</v>
      </c>
    </row>
    <row r="122" s="11" customFormat="1" ht="25.92" customHeight="1">
      <c r="A122" s="11"/>
      <c r="B122" s="232"/>
      <c r="C122" s="233"/>
      <c r="D122" s="234" t="s">
        <v>76</v>
      </c>
      <c r="E122" s="235" t="s">
        <v>187</v>
      </c>
      <c r="F122" s="235" t="s">
        <v>188</v>
      </c>
      <c r="G122" s="233"/>
      <c r="H122" s="233"/>
      <c r="I122" s="236"/>
      <c r="J122" s="237">
        <f>BK122</f>
        <v>0</v>
      </c>
      <c r="K122" s="233"/>
      <c r="L122" s="238"/>
      <c r="M122" s="239"/>
      <c r="N122" s="240"/>
      <c r="O122" s="240"/>
      <c r="P122" s="241">
        <f>SUM(P123:P140)</f>
        <v>0</v>
      </c>
      <c r="Q122" s="240"/>
      <c r="R122" s="241">
        <f>SUM(R123:R140)</f>
        <v>0</v>
      </c>
      <c r="S122" s="240"/>
      <c r="T122" s="242">
        <f>SUM(T123:T140)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43" t="s">
        <v>163</v>
      </c>
      <c r="AT122" s="244" t="s">
        <v>76</v>
      </c>
      <c r="AU122" s="244" t="s">
        <v>77</v>
      </c>
      <c r="AY122" s="243" t="s">
        <v>150</v>
      </c>
      <c r="BK122" s="245">
        <f>SUM(BK123:BK140)</f>
        <v>0</v>
      </c>
    </row>
    <row r="123" s="2" customFormat="1" ht="16.5" customHeight="1">
      <c r="A123" s="34"/>
      <c r="B123" s="35"/>
      <c r="C123" s="202" t="s">
        <v>84</v>
      </c>
      <c r="D123" s="202" t="s">
        <v>146</v>
      </c>
      <c r="E123" s="203" t="s">
        <v>215</v>
      </c>
      <c r="F123" s="204" t="s">
        <v>216</v>
      </c>
      <c r="G123" s="205" t="s">
        <v>149</v>
      </c>
      <c r="H123" s="206">
        <v>16</v>
      </c>
      <c r="I123" s="207"/>
      <c r="J123" s="208">
        <f>ROUND(I123*H123,2)</f>
        <v>0</v>
      </c>
      <c r="K123" s="209"/>
      <c r="L123" s="210"/>
      <c r="M123" s="211" t="s">
        <v>1</v>
      </c>
      <c r="N123" s="212" t="s">
        <v>42</v>
      </c>
      <c r="O123" s="8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86</v>
      </c>
      <c r="AT123" s="215" t="s">
        <v>146</v>
      </c>
      <c r="AU123" s="215" t="s">
        <v>84</v>
      </c>
      <c r="AY123" s="13" t="s">
        <v>150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3" t="s">
        <v>84</v>
      </c>
      <c r="BK123" s="216">
        <f>ROUND(I123*H123,2)</f>
        <v>0</v>
      </c>
      <c r="BL123" s="13" t="s">
        <v>84</v>
      </c>
      <c r="BM123" s="215" t="s">
        <v>297</v>
      </c>
    </row>
    <row r="124" s="2" customFormat="1">
      <c r="A124" s="34"/>
      <c r="B124" s="35"/>
      <c r="C124" s="36"/>
      <c r="D124" s="217" t="s">
        <v>152</v>
      </c>
      <c r="E124" s="36"/>
      <c r="F124" s="218" t="s">
        <v>286</v>
      </c>
      <c r="G124" s="36"/>
      <c r="H124" s="36"/>
      <c r="I124" s="219"/>
      <c r="J124" s="36"/>
      <c r="K124" s="36"/>
      <c r="L124" s="40"/>
      <c r="M124" s="220"/>
      <c r="N124" s="221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152</v>
      </c>
      <c r="AU124" s="13" t="s">
        <v>84</v>
      </c>
    </row>
    <row r="125" s="2" customFormat="1" ht="24.15" customHeight="1">
      <c r="A125" s="34"/>
      <c r="B125" s="35"/>
      <c r="C125" s="222" t="s">
        <v>86</v>
      </c>
      <c r="D125" s="222" t="s">
        <v>182</v>
      </c>
      <c r="E125" s="223" t="s">
        <v>236</v>
      </c>
      <c r="F125" s="224" t="s">
        <v>237</v>
      </c>
      <c r="G125" s="225" t="s">
        <v>149</v>
      </c>
      <c r="H125" s="226">
        <v>16</v>
      </c>
      <c r="I125" s="227"/>
      <c r="J125" s="228">
        <f>ROUND(I125*H125,2)</f>
        <v>0</v>
      </c>
      <c r="K125" s="229"/>
      <c r="L125" s="40"/>
      <c r="M125" s="230" t="s">
        <v>1</v>
      </c>
      <c r="N125" s="231" t="s">
        <v>42</v>
      </c>
      <c r="O125" s="8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5" t="s">
        <v>84</v>
      </c>
      <c r="AT125" s="215" t="s">
        <v>182</v>
      </c>
      <c r="AU125" s="215" t="s">
        <v>84</v>
      </c>
      <c r="AY125" s="13" t="s">
        <v>150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3" t="s">
        <v>84</v>
      </c>
      <c r="BK125" s="216">
        <f>ROUND(I125*H125,2)</f>
        <v>0</v>
      </c>
      <c r="BL125" s="13" t="s">
        <v>84</v>
      </c>
      <c r="BM125" s="215" t="s">
        <v>298</v>
      </c>
    </row>
    <row r="126" s="2" customFormat="1">
      <c r="A126" s="34"/>
      <c r="B126" s="35"/>
      <c r="C126" s="36"/>
      <c r="D126" s="217" t="s">
        <v>152</v>
      </c>
      <c r="E126" s="36"/>
      <c r="F126" s="218" t="s">
        <v>288</v>
      </c>
      <c r="G126" s="36"/>
      <c r="H126" s="36"/>
      <c r="I126" s="219"/>
      <c r="J126" s="36"/>
      <c r="K126" s="36"/>
      <c r="L126" s="40"/>
      <c r="M126" s="220"/>
      <c r="N126" s="221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152</v>
      </c>
      <c r="AU126" s="13" t="s">
        <v>84</v>
      </c>
    </row>
    <row r="127" s="2" customFormat="1" ht="24.15" customHeight="1">
      <c r="A127" s="34"/>
      <c r="B127" s="35"/>
      <c r="C127" s="202" t="s">
        <v>158</v>
      </c>
      <c r="D127" s="202" t="s">
        <v>146</v>
      </c>
      <c r="E127" s="203" t="s">
        <v>240</v>
      </c>
      <c r="F127" s="204" t="s">
        <v>241</v>
      </c>
      <c r="G127" s="205" t="s">
        <v>149</v>
      </c>
      <c r="H127" s="206">
        <v>4</v>
      </c>
      <c r="I127" s="207"/>
      <c r="J127" s="208">
        <f>ROUND(I127*H127,2)</f>
        <v>0</v>
      </c>
      <c r="K127" s="209"/>
      <c r="L127" s="210"/>
      <c r="M127" s="211" t="s">
        <v>1</v>
      </c>
      <c r="N127" s="212" t="s">
        <v>42</v>
      </c>
      <c r="O127" s="8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5" t="s">
        <v>86</v>
      </c>
      <c r="AT127" s="215" t="s">
        <v>146</v>
      </c>
      <c r="AU127" s="215" t="s">
        <v>84</v>
      </c>
      <c r="AY127" s="13" t="s">
        <v>150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3" t="s">
        <v>84</v>
      </c>
      <c r="BK127" s="216">
        <f>ROUND(I127*H127,2)</f>
        <v>0</v>
      </c>
      <c r="BL127" s="13" t="s">
        <v>84</v>
      </c>
      <c r="BM127" s="215" t="s">
        <v>299</v>
      </c>
    </row>
    <row r="128" s="2" customFormat="1">
      <c r="A128" s="34"/>
      <c r="B128" s="35"/>
      <c r="C128" s="36"/>
      <c r="D128" s="217" t="s">
        <v>152</v>
      </c>
      <c r="E128" s="36"/>
      <c r="F128" s="218" t="s">
        <v>243</v>
      </c>
      <c r="G128" s="36"/>
      <c r="H128" s="36"/>
      <c r="I128" s="219"/>
      <c r="J128" s="36"/>
      <c r="K128" s="36"/>
      <c r="L128" s="40"/>
      <c r="M128" s="220"/>
      <c r="N128" s="221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152</v>
      </c>
      <c r="AU128" s="13" t="s">
        <v>84</v>
      </c>
    </row>
    <row r="129" s="2" customFormat="1" ht="16.5" customHeight="1">
      <c r="A129" s="34"/>
      <c r="B129" s="35"/>
      <c r="C129" s="222" t="s">
        <v>163</v>
      </c>
      <c r="D129" s="222" t="s">
        <v>182</v>
      </c>
      <c r="E129" s="223" t="s">
        <v>244</v>
      </c>
      <c r="F129" s="224" t="s">
        <v>245</v>
      </c>
      <c r="G129" s="225" t="s">
        <v>246</v>
      </c>
      <c r="H129" s="226">
        <v>4</v>
      </c>
      <c r="I129" s="227"/>
      <c r="J129" s="228">
        <f>ROUND(I129*H129,2)</f>
        <v>0</v>
      </c>
      <c r="K129" s="229"/>
      <c r="L129" s="40"/>
      <c r="M129" s="230" t="s">
        <v>1</v>
      </c>
      <c r="N129" s="231" t="s">
        <v>42</v>
      </c>
      <c r="O129" s="8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5" t="s">
        <v>84</v>
      </c>
      <c r="AT129" s="215" t="s">
        <v>182</v>
      </c>
      <c r="AU129" s="215" t="s">
        <v>84</v>
      </c>
      <c r="AY129" s="13" t="s">
        <v>150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3" t="s">
        <v>84</v>
      </c>
      <c r="BK129" s="216">
        <f>ROUND(I129*H129,2)</f>
        <v>0</v>
      </c>
      <c r="BL129" s="13" t="s">
        <v>84</v>
      </c>
      <c r="BM129" s="215" t="s">
        <v>300</v>
      </c>
    </row>
    <row r="130" s="2" customFormat="1">
      <c r="A130" s="34"/>
      <c r="B130" s="35"/>
      <c r="C130" s="36"/>
      <c r="D130" s="217" t="s">
        <v>152</v>
      </c>
      <c r="E130" s="36"/>
      <c r="F130" s="218" t="s">
        <v>245</v>
      </c>
      <c r="G130" s="36"/>
      <c r="H130" s="36"/>
      <c r="I130" s="219"/>
      <c r="J130" s="36"/>
      <c r="K130" s="36"/>
      <c r="L130" s="40"/>
      <c r="M130" s="220"/>
      <c r="N130" s="221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152</v>
      </c>
      <c r="AU130" s="13" t="s">
        <v>84</v>
      </c>
    </row>
    <row r="131" s="2" customFormat="1" ht="16.5" customHeight="1">
      <c r="A131" s="34"/>
      <c r="B131" s="35"/>
      <c r="C131" s="222" t="s">
        <v>168</v>
      </c>
      <c r="D131" s="222" t="s">
        <v>182</v>
      </c>
      <c r="E131" s="223" t="s">
        <v>248</v>
      </c>
      <c r="F131" s="224" t="s">
        <v>249</v>
      </c>
      <c r="G131" s="225" t="s">
        <v>246</v>
      </c>
      <c r="H131" s="226">
        <v>4</v>
      </c>
      <c r="I131" s="227"/>
      <c r="J131" s="228">
        <f>ROUND(I131*H131,2)</f>
        <v>0</v>
      </c>
      <c r="K131" s="229"/>
      <c r="L131" s="40"/>
      <c r="M131" s="230" t="s">
        <v>1</v>
      </c>
      <c r="N131" s="231" t="s">
        <v>42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84</v>
      </c>
      <c r="AT131" s="215" t="s">
        <v>182</v>
      </c>
      <c r="AU131" s="215" t="s">
        <v>84</v>
      </c>
      <c r="AY131" s="13" t="s">
        <v>150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3" t="s">
        <v>84</v>
      </c>
      <c r="BK131" s="216">
        <f>ROUND(I131*H131,2)</f>
        <v>0</v>
      </c>
      <c r="BL131" s="13" t="s">
        <v>84</v>
      </c>
      <c r="BM131" s="215" t="s">
        <v>301</v>
      </c>
    </row>
    <row r="132" s="2" customFormat="1">
      <c r="A132" s="34"/>
      <c r="B132" s="35"/>
      <c r="C132" s="36"/>
      <c r="D132" s="217" t="s">
        <v>152</v>
      </c>
      <c r="E132" s="36"/>
      <c r="F132" s="218" t="s">
        <v>249</v>
      </c>
      <c r="G132" s="36"/>
      <c r="H132" s="36"/>
      <c r="I132" s="219"/>
      <c r="J132" s="36"/>
      <c r="K132" s="36"/>
      <c r="L132" s="40"/>
      <c r="M132" s="220"/>
      <c r="N132" s="221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152</v>
      </c>
      <c r="AU132" s="13" t="s">
        <v>84</v>
      </c>
    </row>
    <row r="133" s="2" customFormat="1" ht="16.5" customHeight="1">
      <c r="A133" s="34"/>
      <c r="B133" s="35"/>
      <c r="C133" s="202" t="s">
        <v>173</v>
      </c>
      <c r="D133" s="202" t="s">
        <v>146</v>
      </c>
      <c r="E133" s="203" t="s">
        <v>251</v>
      </c>
      <c r="F133" s="204" t="s">
        <v>252</v>
      </c>
      <c r="G133" s="205" t="s">
        <v>149</v>
      </c>
      <c r="H133" s="206">
        <v>2</v>
      </c>
      <c r="I133" s="207"/>
      <c r="J133" s="208">
        <f>ROUND(I133*H133,2)</f>
        <v>0</v>
      </c>
      <c r="K133" s="209"/>
      <c r="L133" s="210"/>
      <c r="M133" s="211" t="s">
        <v>1</v>
      </c>
      <c r="N133" s="212" t="s">
        <v>42</v>
      </c>
      <c r="O133" s="8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5" t="s">
        <v>86</v>
      </c>
      <c r="AT133" s="215" t="s">
        <v>146</v>
      </c>
      <c r="AU133" s="215" t="s">
        <v>84</v>
      </c>
      <c r="AY133" s="13" t="s">
        <v>150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3" t="s">
        <v>84</v>
      </c>
      <c r="BK133" s="216">
        <f>ROUND(I133*H133,2)</f>
        <v>0</v>
      </c>
      <c r="BL133" s="13" t="s">
        <v>84</v>
      </c>
      <c r="BM133" s="215" t="s">
        <v>302</v>
      </c>
    </row>
    <row r="134" s="2" customFormat="1">
      <c r="A134" s="34"/>
      <c r="B134" s="35"/>
      <c r="C134" s="36"/>
      <c r="D134" s="217" t="s">
        <v>152</v>
      </c>
      <c r="E134" s="36"/>
      <c r="F134" s="218" t="s">
        <v>254</v>
      </c>
      <c r="G134" s="36"/>
      <c r="H134" s="36"/>
      <c r="I134" s="219"/>
      <c r="J134" s="36"/>
      <c r="K134" s="36"/>
      <c r="L134" s="40"/>
      <c r="M134" s="220"/>
      <c r="N134" s="221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152</v>
      </c>
      <c r="AU134" s="13" t="s">
        <v>84</v>
      </c>
    </row>
    <row r="135" s="2" customFormat="1" ht="16.5" customHeight="1">
      <c r="A135" s="34"/>
      <c r="B135" s="35"/>
      <c r="C135" s="202" t="s">
        <v>177</v>
      </c>
      <c r="D135" s="202" t="s">
        <v>146</v>
      </c>
      <c r="E135" s="203" t="s">
        <v>255</v>
      </c>
      <c r="F135" s="204" t="s">
        <v>256</v>
      </c>
      <c r="G135" s="205" t="s">
        <v>149</v>
      </c>
      <c r="H135" s="206">
        <v>1</v>
      </c>
      <c r="I135" s="207"/>
      <c r="J135" s="208">
        <f>ROUND(I135*H135,2)</f>
        <v>0</v>
      </c>
      <c r="K135" s="209"/>
      <c r="L135" s="210"/>
      <c r="M135" s="211" t="s">
        <v>1</v>
      </c>
      <c r="N135" s="212" t="s">
        <v>42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5" t="s">
        <v>86</v>
      </c>
      <c r="AT135" s="215" t="s">
        <v>146</v>
      </c>
      <c r="AU135" s="215" t="s">
        <v>84</v>
      </c>
      <c r="AY135" s="13" t="s">
        <v>150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3" t="s">
        <v>84</v>
      </c>
      <c r="BK135" s="216">
        <f>ROUND(I135*H135,2)</f>
        <v>0</v>
      </c>
      <c r="BL135" s="13" t="s">
        <v>84</v>
      </c>
      <c r="BM135" s="215" t="s">
        <v>303</v>
      </c>
    </row>
    <row r="136" s="2" customFormat="1">
      <c r="A136" s="34"/>
      <c r="B136" s="35"/>
      <c r="C136" s="36"/>
      <c r="D136" s="217" t="s">
        <v>152</v>
      </c>
      <c r="E136" s="36"/>
      <c r="F136" s="218" t="s">
        <v>258</v>
      </c>
      <c r="G136" s="36"/>
      <c r="H136" s="36"/>
      <c r="I136" s="219"/>
      <c r="J136" s="36"/>
      <c r="K136" s="36"/>
      <c r="L136" s="40"/>
      <c r="M136" s="220"/>
      <c r="N136" s="221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152</v>
      </c>
      <c r="AU136" s="13" t="s">
        <v>84</v>
      </c>
    </row>
    <row r="137" s="2" customFormat="1" ht="44.25" customHeight="1">
      <c r="A137" s="34"/>
      <c r="B137" s="35"/>
      <c r="C137" s="222" t="s">
        <v>181</v>
      </c>
      <c r="D137" s="222" t="s">
        <v>182</v>
      </c>
      <c r="E137" s="223" t="s">
        <v>190</v>
      </c>
      <c r="F137" s="224" t="s">
        <v>191</v>
      </c>
      <c r="G137" s="225" t="s">
        <v>149</v>
      </c>
      <c r="H137" s="226">
        <v>1</v>
      </c>
      <c r="I137" s="227"/>
      <c r="J137" s="228">
        <f>ROUND(I137*H137,2)</f>
        <v>0</v>
      </c>
      <c r="K137" s="229"/>
      <c r="L137" s="40"/>
      <c r="M137" s="230" t="s">
        <v>1</v>
      </c>
      <c r="N137" s="231" t="s">
        <v>42</v>
      </c>
      <c r="O137" s="8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84</v>
      </c>
      <c r="AT137" s="215" t="s">
        <v>182</v>
      </c>
      <c r="AU137" s="215" t="s">
        <v>84</v>
      </c>
      <c r="AY137" s="13" t="s">
        <v>150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3" t="s">
        <v>84</v>
      </c>
      <c r="BK137" s="216">
        <f>ROUND(I137*H137,2)</f>
        <v>0</v>
      </c>
      <c r="BL137" s="13" t="s">
        <v>84</v>
      </c>
      <c r="BM137" s="215" t="s">
        <v>304</v>
      </c>
    </row>
    <row r="138" s="2" customFormat="1">
      <c r="A138" s="34"/>
      <c r="B138" s="35"/>
      <c r="C138" s="36"/>
      <c r="D138" s="217" t="s">
        <v>152</v>
      </c>
      <c r="E138" s="36"/>
      <c r="F138" s="218" t="s">
        <v>193</v>
      </c>
      <c r="G138" s="36"/>
      <c r="H138" s="36"/>
      <c r="I138" s="219"/>
      <c r="J138" s="36"/>
      <c r="K138" s="36"/>
      <c r="L138" s="40"/>
      <c r="M138" s="220"/>
      <c r="N138" s="221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152</v>
      </c>
      <c r="AU138" s="13" t="s">
        <v>84</v>
      </c>
    </row>
    <row r="139" s="2" customFormat="1" ht="49.05" customHeight="1">
      <c r="A139" s="34"/>
      <c r="B139" s="35"/>
      <c r="C139" s="222" t="s">
        <v>189</v>
      </c>
      <c r="D139" s="222" t="s">
        <v>182</v>
      </c>
      <c r="E139" s="223" t="s">
        <v>195</v>
      </c>
      <c r="F139" s="224" t="s">
        <v>196</v>
      </c>
      <c r="G139" s="225" t="s">
        <v>149</v>
      </c>
      <c r="H139" s="226">
        <v>2</v>
      </c>
      <c r="I139" s="227"/>
      <c r="J139" s="228">
        <f>ROUND(I139*H139,2)</f>
        <v>0</v>
      </c>
      <c r="K139" s="229"/>
      <c r="L139" s="40"/>
      <c r="M139" s="230" t="s">
        <v>1</v>
      </c>
      <c r="N139" s="231" t="s">
        <v>42</v>
      </c>
      <c r="O139" s="8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84</v>
      </c>
      <c r="AT139" s="215" t="s">
        <v>182</v>
      </c>
      <c r="AU139" s="215" t="s">
        <v>84</v>
      </c>
      <c r="AY139" s="13" t="s">
        <v>150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3" t="s">
        <v>84</v>
      </c>
      <c r="BK139" s="216">
        <f>ROUND(I139*H139,2)</f>
        <v>0</v>
      </c>
      <c r="BL139" s="13" t="s">
        <v>84</v>
      </c>
      <c r="BM139" s="215" t="s">
        <v>305</v>
      </c>
    </row>
    <row r="140" s="2" customFormat="1">
      <c r="A140" s="34"/>
      <c r="B140" s="35"/>
      <c r="C140" s="36"/>
      <c r="D140" s="217" t="s">
        <v>152</v>
      </c>
      <c r="E140" s="36"/>
      <c r="F140" s="218" t="s">
        <v>198</v>
      </c>
      <c r="G140" s="36"/>
      <c r="H140" s="36"/>
      <c r="I140" s="219"/>
      <c r="J140" s="36"/>
      <c r="K140" s="36"/>
      <c r="L140" s="40"/>
      <c r="M140" s="246"/>
      <c r="N140" s="247"/>
      <c r="O140" s="248"/>
      <c r="P140" s="248"/>
      <c r="Q140" s="248"/>
      <c r="R140" s="248"/>
      <c r="S140" s="248"/>
      <c r="T140" s="249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152</v>
      </c>
      <c r="AU140" s="13" t="s">
        <v>84</v>
      </c>
    </row>
    <row r="141" s="2" customFormat="1" ht="6.96" customHeight="1">
      <c r="A141" s="34"/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40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sheet="1" autoFilter="0" formatColumns="0" formatRows="0" objects="1" scenarios="1" spinCount="100000" saltValue="+6Rfe7eRsd/ifdWFsRVJa5qmRZnOXUo4pnlc36Ujn/jPeg4ncOP6QagF1olzU3IslG2BZuzGloqBLysPLGNNOg==" hashValue="jHr4NiePymIOrUz3l9C+u2bp2oOkRQZ2nalFio9HMe1bCCRNy6hDstTbsnAN+S1LNu8wVXTEELHGXLyq3kN/ng==" algorithmName="SHA-512" password="CC35"/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technologie CDP Přerov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231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306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27. 6. 2024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28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36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37</v>
      </c>
      <c r="E32" s="34"/>
      <c r="F32" s="34"/>
      <c r="G32" s="34"/>
      <c r="H32" s="34"/>
      <c r="I32" s="34"/>
      <c r="J32" s="156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39</v>
      </c>
      <c r="G34" s="34"/>
      <c r="H34" s="34"/>
      <c r="I34" s="157" t="s">
        <v>38</v>
      </c>
      <c r="J34" s="157" t="s">
        <v>40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41</v>
      </c>
      <c r="E35" s="146" t="s">
        <v>42</v>
      </c>
      <c r="F35" s="159">
        <f>ROUND((SUM(BE121:BE124)),  2)</f>
        <v>0</v>
      </c>
      <c r="G35" s="34"/>
      <c r="H35" s="34"/>
      <c r="I35" s="160">
        <v>0.20999999999999999</v>
      </c>
      <c r="J35" s="159">
        <f>ROUND(((SUM(BE121:BE124))*I35),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43</v>
      </c>
      <c r="F36" s="159">
        <f>ROUND((SUM(BF121:BF124)),  2)</f>
        <v>0</v>
      </c>
      <c r="G36" s="34"/>
      <c r="H36" s="34"/>
      <c r="I36" s="160">
        <v>0.12</v>
      </c>
      <c r="J36" s="159">
        <f>ROUND(((SUM(BF121:BF124))*I36),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44</v>
      </c>
      <c r="F37" s="159">
        <f>ROUND((SUM(BG121:BG124)),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45</v>
      </c>
      <c r="F38" s="159">
        <f>ROUND((SUM(BH121:BH124)),  2)</f>
        <v>0</v>
      </c>
      <c r="G38" s="34"/>
      <c r="H38" s="34"/>
      <c r="I38" s="160">
        <v>0.12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46</v>
      </c>
      <c r="F39" s="159">
        <f>ROUND((SUM(BI121:BI124)),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50</v>
      </c>
      <c r="E50" s="169"/>
      <c r="F50" s="169"/>
      <c r="G50" s="168" t="s">
        <v>51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1"/>
      <c r="J61" s="173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54</v>
      </c>
      <c r="E65" s="174"/>
      <c r="F65" s="174"/>
      <c r="G65" s="168" t="s">
        <v>55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1"/>
      <c r="J76" s="173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technologie CDP Přerov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231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PS 02.6 - Cvičný sál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CDP Přerov</v>
      </c>
      <c r="G91" s="36"/>
      <c r="H91" s="36"/>
      <c r="I91" s="28" t="s">
        <v>22</v>
      </c>
      <c r="J91" s="75" t="str">
        <f>IF(J14="","",J14)</f>
        <v>27. 6. 2024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9" customFormat="1" ht="24.96" customHeight="1">
      <c r="A99" s="9"/>
      <c r="B99" s="184"/>
      <c r="C99" s="185"/>
      <c r="D99" s="186" t="s">
        <v>132</v>
      </c>
      <c r="E99" s="187"/>
      <c r="F99" s="187"/>
      <c r="G99" s="187"/>
      <c r="H99" s="187"/>
      <c r="I99" s="187"/>
      <c r="J99" s="188">
        <f>J122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9" t="str">
        <f>E7</f>
        <v>Oprava technologie CDP Přerov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123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16.5" customHeight="1">
      <c r="A111" s="34"/>
      <c r="B111" s="35"/>
      <c r="C111" s="36"/>
      <c r="D111" s="36"/>
      <c r="E111" s="179" t="s">
        <v>231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125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E11</f>
        <v>PS 02.6 - Cvičný sál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>CDP Přerov</v>
      </c>
      <c r="G115" s="36"/>
      <c r="H115" s="36"/>
      <c r="I115" s="28" t="s">
        <v>22</v>
      </c>
      <c r="J115" s="75" t="str">
        <f>IF(J14="","",J14)</f>
        <v>27. 6. 2024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>Správa železnic, státní organizace</v>
      </c>
      <c r="G117" s="36"/>
      <c r="H117" s="36"/>
      <c r="I117" s="28" t="s">
        <v>32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30</v>
      </c>
      <c r="D118" s="36"/>
      <c r="E118" s="36"/>
      <c r="F118" s="23" t="str">
        <f>IF(E20="","",E20)</f>
        <v>Vyplň údaj</v>
      </c>
      <c r="G118" s="36"/>
      <c r="H118" s="36"/>
      <c r="I118" s="28" t="s">
        <v>35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134</v>
      </c>
      <c r="D120" s="193" t="s">
        <v>62</v>
      </c>
      <c r="E120" s="193" t="s">
        <v>58</v>
      </c>
      <c r="F120" s="193" t="s">
        <v>59</v>
      </c>
      <c r="G120" s="193" t="s">
        <v>135</v>
      </c>
      <c r="H120" s="193" t="s">
        <v>136</v>
      </c>
      <c r="I120" s="193" t="s">
        <v>137</v>
      </c>
      <c r="J120" s="194" t="s">
        <v>129</v>
      </c>
      <c r="K120" s="195" t="s">
        <v>138</v>
      </c>
      <c r="L120" s="196"/>
      <c r="M120" s="96" t="s">
        <v>1</v>
      </c>
      <c r="N120" s="97" t="s">
        <v>41</v>
      </c>
      <c r="O120" s="97" t="s">
        <v>139</v>
      </c>
      <c r="P120" s="97" t="s">
        <v>140</v>
      </c>
      <c r="Q120" s="97" t="s">
        <v>141</v>
      </c>
      <c r="R120" s="97" t="s">
        <v>142</v>
      </c>
      <c r="S120" s="97" t="s">
        <v>143</v>
      </c>
      <c r="T120" s="98" t="s">
        <v>144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145</v>
      </c>
      <c r="D121" s="36"/>
      <c r="E121" s="36"/>
      <c r="F121" s="36"/>
      <c r="G121" s="36"/>
      <c r="H121" s="36"/>
      <c r="I121" s="36"/>
      <c r="J121" s="197">
        <f>BK121</f>
        <v>0</v>
      </c>
      <c r="K121" s="36"/>
      <c r="L121" s="40"/>
      <c r="M121" s="99"/>
      <c r="N121" s="198"/>
      <c r="O121" s="100"/>
      <c r="P121" s="199">
        <f>P122</f>
        <v>0</v>
      </c>
      <c r="Q121" s="100"/>
      <c r="R121" s="199">
        <f>R122</f>
        <v>0</v>
      </c>
      <c r="S121" s="100"/>
      <c r="T121" s="200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131</v>
      </c>
      <c r="BK121" s="201">
        <f>BK122</f>
        <v>0</v>
      </c>
    </row>
    <row r="122" s="11" customFormat="1" ht="25.92" customHeight="1">
      <c r="A122" s="11"/>
      <c r="B122" s="232"/>
      <c r="C122" s="233"/>
      <c r="D122" s="234" t="s">
        <v>76</v>
      </c>
      <c r="E122" s="235" t="s">
        <v>187</v>
      </c>
      <c r="F122" s="235" t="s">
        <v>188</v>
      </c>
      <c r="G122" s="233"/>
      <c r="H122" s="233"/>
      <c r="I122" s="236"/>
      <c r="J122" s="237">
        <f>BK122</f>
        <v>0</v>
      </c>
      <c r="K122" s="233"/>
      <c r="L122" s="238"/>
      <c r="M122" s="239"/>
      <c r="N122" s="240"/>
      <c r="O122" s="240"/>
      <c r="P122" s="241">
        <f>SUM(P123:P124)</f>
        <v>0</v>
      </c>
      <c r="Q122" s="240"/>
      <c r="R122" s="241">
        <f>SUM(R123:R124)</f>
        <v>0</v>
      </c>
      <c r="S122" s="240"/>
      <c r="T122" s="242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43" t="s">
        <v>163</v>
      </c>
      <c r="AT122" s="244" t="s">
        <v>76</v>
      </c>
      <c r="AU122" s="244" t="s">
        <v>77</v>
      </c>
      <c r="AY122" s="243" t="s">
        <v>150</v>
      </c>
      <c r="BK122" s="245">
        <f>SUM(BK123:BK124)</f>
        <v>0</v>
      </c>
    </row>
    <row r="123" s="2" customFormat="1" ht="16.5" customHeight="1">
      <c r="A123" s="34"/>
      <c r="B123" s="35"/>
      <c r="C123" s="202" t="s">
        <v>84</v>
      </c>
      <c r="D123" s="202" t="s">
        <v>146</v>
      </c>
      <c r="E123" s="203" t="s">
        <v>255</v>
      </c>
      <c r="F123" s="204" t="s">
        <v>256</v>
      </c>
      <c r="G123" s="205" t="s">
        <v>149</v>
      </c>
      <c r="H123" s="206">
        <v>1</v>
      </c>
      <c r="I123" s="207"/>
      <c r="J123" s="208">
        <f>ROUND(I123*H123,2)</f>
        <v>0</v>
      </c>
      <c r="K123" s="209"/>
      <c r="L123" s="210"/>
      <c r="M123" s="211" t="s">
        <v>1</v>
      </c>
      <c r="N123" s="212" t="s">
        <v>42</v>
      </c>
      <c r="O123" s="8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86</v>
      </c>
      <c r="AT123" s="215" t="s">
        <v>146</v>
      </c>
      <c r="AU123" s="215" t="s">
        <v>84</v>
      </c>
      <c r="AY123" s="13" t="s">
        <v>150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3" t="s">
        <v>84</v>
      </c>
      <c r="BK123" s="216">
        <f>ROUND(I123*H123,2)</f>
        <v>0</v>
      </c>
      <c r="BL123" s="13" t="s">
        <v>84</v>
      </c>
      <c r="BM123" s="215" t="s">
        <v>307</v>
      </c>
    </row>
    <row r="124" s="2" customFormat="1">
      <c r="A124" s="34"/>
      <c r="B124" s="35"/>
      <c r="C124" s="36"/>
      <c r="D124" s="217" t="s">
        <v>152</v>
      </c>
      <c r="E124" s="36"/>
      <c r="F124" s="218" t="s">
        <v>258</v>
      </c>
      <c r="G124" s="36"/>
      <c r="H124" s="36"/>
      <c r="I124" s="219"/>
      <c r="J124" s="36"/>
      <c r="K124" s="36"/>
      <c r="L124" s="40"/>
      <c r="M124" s="246"/>
      <c r="N124" s="247"/>
      <c r="O124" s="248"/>
      <c r="P124" s="248"/>
      <c r="Q124" s="248"/>
      <c r="R124" s="248"/>
      <c r="S124" s="248"/>
      <c r="T124" s="249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152</v>
      </c>
      <c r="AU124" s="13" t="s">
        <v>84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VbRdsdCS+dac5yItki31XdnFqxNPsIZ0olmpfQp4FgN+MokEsB3V3hgUKwa0P/h3gBmIT8k/6yEtFTFhGEIJ2w==" hashValue="ePqCJ3MPgtfWrYqMiQDe8UuJJTxw7i36KwOwST7IfPds6Gb3qKBgxRu5LDmP+RRlKEmz/8tJjQpbiUXaA2hviQ==" algorithmName="SHA-512" password="CC35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technologie CDP Přerov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124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126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27. 6. 2024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28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36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37</v>
      </c>
      <c r="E32" s="34"/>
      <c r="F32" s="34"/>
      <c r="G32" s="34"/>
      <c r="H32" s="34"/>
      <c r="I32" s="34"/>
      <c r="J32" s="156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39</v>
      </c>
      <c r="G34" s="34"/>
      <c r="H34" s="34"/>
      <c r="I34" s="157" t="s">
        <v>38</v>
      </c>
      <c r="J34" s="157" t="s">
        <v>40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41</v>
      </c>
      <c r="E35" s="146" t="s">
        <v>42</v>
      </c>
      <c r="F35" s="159">
        <f>ROUND((SUM(BE121:BE142)),  2)</f>
        <v>0</v>
      </c>
      <c r="G35" s="34"/>
      <c r="H35" s="34"/>
      <c r="I35" s="160">
        <v>0.20999999999999999</v>
      </c>
      <c r="J35" s="159">
        <f>ROUND(((SUM(BE121:BE142))*I35),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43</v>
      </c>
      <c r="F36" s="159">
        <f>ROUND((SUM(BF121:BF142)),  2)</f>
        <v>0</v>
      </c>
      <c r="G36" s="34"/>
      <c r="H36" s="34"/>
      <c r="I36" s="160">
        <v>0.12</v>
      </c>
      <c r="J36" s="159">
        <f>ROUND(((SUM(BF121:BF142))*I36),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44</v>
      </c>
      <c r="F37" s="159">
        <f>ROUND((SUM(BG121:BG142)),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45</v>
      </c>
      <c r="F38" s="159">
        <f>ROUND((SUM(BH121:BH142)),  2)</f>
        <v>0</v>
      </c>
      <c r="G38" s="34"/>
      <c r="H38" s="34"/>
      <c r="I38" s="160">
        <v>0.12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46</v>
      </c>
      <c r="F39" s="159">
        <f>ROUND((SUM(BI121:BI142)),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50</v>
      </c>
      <c r="E50" s="169"/>
      <c r="F50" s="169"/>
      <c r="G50" s="168" t="s">
        <v>51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1"/>
      <c r="J61" s="173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54</v>
      </c>
      <c r="E65" s="174"/>
      <c r="F65" s="174"/>
      <c r="G65" s="168" t="s">
        <v>55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1"/>
      <c r="J76" s="173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technologie CDP Přerov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124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PS 01.1 - Sál č.1 - Přerov - Břeclav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CDP Přerov</v>
      </c>
      <c r="G91" s="36"/>
      <c r="H91" s="36"/>
      <c r="I91" s="28" t="s">
        <v>22</v>
      </c>
      <c r="J91" s="75" t="str">
        <f>IF(J14="","",J14)</f>
        <v>27. 6. 2024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9" customFormat="1" ht="24.96" customHeight="1">
      <c r="A99" s="9"/>
      <c r="B99" s="184"/>
      <c r="C99" s="185"/>
      <c r="D99" s="186" t="s">
        <v>132</v>
      </c>
      <c r="E99" s="187"/>
      <c r="F99" s="187"/>
      <c r="G99" s="187"/>
      <c r="H99" s="187"/>
      <c r="I99" s="187"/>
      <c r="J99" s="188">
        <f>J138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9" t="str">
        <f>E7</f>
        <v>Oprava technologie CDP Přerov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123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16.5" customHeight="1">
      <c r="A111" s="34"/>
      <c r="B111" s="35"/>
      <c r="C111" s="36"/>
      <c r="D111" s="36"/>
      <c r="E111" s="179" t="s">
        <v>124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125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E11</f>
        <v>PS 01.1 - Sál č.1 - Přerov - Břeclav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>CDP Přerov</v>
      </c>
      <c r="G115" s="36"/>
      <c r="H115" s="36"/>
      <c r="I115" s="28" t="s">
        <v>22</v>
      </c>
      <c r="J115" s="75" t="str">
        <f>IF(J14="","",J14)</f>
        <v>27. 6. 2024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>Správa železnic, státní organizace</v>
      </c>
      <c r="G117" s="36"/>
      <c r="H117" s="36"/>
      <c r="I117" s="28" t="s">
        <v>32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30</v>
      </c>
      <c r="D118" s="36"/>
      <c r="E118" s="36"/>
      <c r="F118" s="23" t="str">
        <f>IF(E20="","",E20)</f>
        <v>Vyplň údaj</v>
      </c>
      <c r="G118" s="36"/>
      <c r="H118" s="36"/>
      <c r="I118" s="28" t="s">
        <v>35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134</v>
      </c>
      <c r="D120" s="193" t="s">
        <v>62</v>
      </c>
      <c r="E120" s="193" t="s">
        <v>58</v>
      </c>
      <c r="F120" s="193" t="s">
        <v>59</v>
      </c>
      <c r="G120" s="193" t="s">
        <v>135</v>
      </c>
      <c r="H120" s="193" t="s">
        <v>136</v>
      </c>
      <c r="I120" s="193" t="s">
        <v>137</v>
      </c>
      <c r="J120" s="194" t="s">
        <v>129</v>
      </c>
      <c r="K120" s="195" t="s">
        <v>138</v>
      </c>
      <c r="L120" s="196"/>
      <c r="M120" s="96" t="s">
        <v>1</v>
      </c>
      <c r="N120" s="97" t="s">
        <v>41</v>
      </c>
      <c r="O120" s="97" t="s">
        <v>139</v>
      </c>
      <c r="P120" s="97" t="s">
        <v>140</v>
      </c>
      <c r="Q120" s="97" t="s">
        <v>141</v>
      </c>
      <c r="R120" s="97" t="s">
        <v>142</v>
      </c>
      <c r="S120" s="97" t="s">
        <v>143</v>
      </c>
      <c r="T120" s="98" t="s">
        <v>144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145</v>
      </c>
      <c r="D121" s="36"/>
      <c r="E121" s="36"/>
      <c r="F121" s="36"/>
      <c r="G121" s="36"/>
      <c r="H121" s="36"/>
      <c r="I121" s="36"/>
      <c r="J121" s="197">
        <f>BK121</f>
        <v>0</v>
      </c>
      <c r="K121" s="36"/>
      <c r="L121" s="40"/>
      <c r="M121" s="99"/>
      <c r="N121" s="198"/>
      <c r="O121" s="100"/>
      <c r="P121" s="199">
        <f>P122+SUM(P123:P138)</f>
        <v>0</v>
      </c>
      <c r="Q121" s="100"/>
      <c r="R121" s="199">
        <f>R122+SUM(R123:R138)</f>
        <v>0</v>
      </c>
      <c r="S121" s="100"/>
      <c r="T121" s="200">
        <f>T122+SUM(T123:T138)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131</v>
      </c>
      <c r="BK121" s="201">
        <f>BK122+SUM(BK123:BK138)</f>
        <v>0</v>
      </c>
    </row>
    <row r="122" s="2" customFormat="1" ht="24.15" customHeight="1">
      <c r="A122" s="34"/>
      <c r="B122" s="35"/>
      <c r="C122" s="202" t="s">
        <v>84</v>
      </c>
      <c r="D122" s="202" t="s">
        <v>146</v>
      </c>
      <c r="E122" s="203" t="s">
        <v>147</v>
      </c>
      <c r="F122" s="204" t="s">
        <v>148</v>
      </c>
      <c r="G122" s="205" t="s">
        <v>149</v>
      </c>
      <c r="H122" s="206">
        <v>1</v>
      </c>
      <c r="I122" s="207"/>
      <c r="J122" s="208">
        <f>ROUND(I122*H122,2)</f>
        <v>0</v>
      </c>
      <c r="K122" s="209"/>
      <c r="L122" s="210"/>
      <c r="M122" s="211" t="s">
        <v>1</v>
      </c>
      <c r="N122" s="212" t="s">
        <v>42</v>
      </c>
      <c r="O122" s="8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5" t="s">
        <v>86</v>
      </c>
      <c r="AT122" s="215" t="s">
        <v>146</v>
      </c>
      <c r="AU122" s="215" t="s">
        <v>77</v>
      </c>
      <c r="AY122" s="13" t="s">
        <v>150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84</v>
      </c>
      <c r="BK122" s="216">
        <f>ROUND(I122*H122,2)</f>
        <v>0</v>
      </c>
      <c r="BL122" s="13" t="s">
        <v>84</v>
      </c>
      <c r="BM122" s="215" t="s">
        <v>151</v>
      </c>
    </row>
    <row r="123" s="2" customFormat="1">
      <c r="A123" s="34"/>
      <c r="B123" s="35"/>
      <c r="C123" s="36"/>
      <c r="D123" s="217" t="s">
        <v>152</v>
      </c>
      <c r="E123" s="36"/>
      <c r="F123" s="218" t="s">
        <v>153</v>
      </c>
      <c r="G123" s="36"/>
      <c r="H123" s="36"/>
      <c r="I123" s="219"/>
      <c r="J123" s="36"/>
      <c r="K123" s="36"/>
      <c r="L123" s="40"/>
      <c r="M123" s="220"/>
      <c r="N123" s="221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152</v>
      </c>
      <c r="AU123" s="13" t="s">
        <v>77</v>
      </c>
    </row>
    <row r="124" s="2" customFormat="1" ht="16.5" customHeight="1">
      <c r="A124" s="34"/>
      <c r="B124" s="35"/>
      <c r="C124" s="202" t="s">
        <v>86</v>
      </c>
      <c r="D124" s="202" t="s">
        <v>146</v>
      </c>
      <c r="E124" s="203" t="s">
        <v>154</v>
      </c>
      <c r="F124" s="204" t="s">
        <v>155</v>
      </c>
      <c r="G124" s="205" t="s">
        <v>149</v>
      </c>
      <c r="H124" s="206">
        <v>1</v>
      </c>
      <c r="I124" s="207"/>
      <c r="J124" s="208">
        <f>ROUND(I124*H124,2)</f>
        <v>0</v>
      </c>
      <c r="K124" s="209"/>
      <c r="L124" s="210"/>
      <c r="M124" s="211" t="s">
        <v>1</v>
      </c>
      <c r="N124" s="212" t="s">
        <v>42</v>
      </c>
      <c r="O124" s="8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5" t="s">
        <v>86</v>
      </c>
      <c r="AT124" s="215" t="s">
        <v>146</v>
      </c>
      <c r="AU124" s="215" t="s">
        <v>77</v>
      </c>
      <c r="AY124" s="13" t="s">
        <v>150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3" t="s">
        <v>84</v>
      </c>
      <c r="BK124" s="216">
        <f>ROUND(I124*H124,2)</f>
        <v>0</v>
      </c>
      <c r="BL124" s="13" t="s">
        <v>84</v>
      </c>
      <c r="BM124" s="215" t="s">
        <v>156</v>
      </c>
    </row>
    <row r="125" s="2" customFormat="1">
      <c r="A125" s="34"/>
      <c r="B125" s="35"/>
      <c r="C125" s="36"/>
      <c r="D125" s="217" t="s">
        <v>152</v>
      </c>
      <c r="E125" s="36"/>
      <c r="F125" s="218" t="s">
        <v>157</v>
      </c>
      <c r="G125" s="36"/>
      <c r="H125" s="36"/>
      <c r="I125" s="219"/>
      <c r="J125" s="36"/>
      <c r="K125" s="36"/>
      <c r="L125" s="40"/>
      <c r="M125" s="220"/>
      <c r="N125" s="221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152</v>
      </c>
      <c r="AU125" s="13" t="s">
        <v>77</v>
      </c>
    </row>
    <row r="126" s="2" customFormat="1" ht="21.75" customHeight="1">
      <c r="A126" s="34"/>
      <c r="B126" s="35"/>
      <c r="C126" s="202" t="s">
        <v>158</v>
      </c>
      <c r="D126" s="202" t="s">
        <v>146</v>
      </c>
      <c r="E126" s="203" t="s">
        <v>159</v>
      </c>
      <c r="F126" s="204" t="s">
        <v>160</v>
      </c>
      <c r="G126" s="205" t="s">
        <v>149</v>
      </c>
      <c r="H126" s="206">
        <v>1</v>
      </c>
      <c r="I126" s="207"/>
      <c r="J126" s="208">
        <f>ROUND(I126*H126,2)</f>
        <v>0</v>
      </c>
      <c r="K126" s="209"/>
      <c r="L126" s="210"/>
      <c r="M126" s="211" t="s">
        <v>1</v>
      </c>
      <c r="N126" s="212" t="s">
        <v>42</v>
      </c>
      <c r="O126" s="8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5" t="s">
        <v>86</v>
      </c>
      <c r="AT126" s="215" t="s">
        <v>146</v>
      </c>
      <c r="AU126" s="215" t="s">
        <v>77</v>
      </c>
      <c r="AY126" s="13" t="s">
        <v>150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84</v>
      </c>
      <c r="BK126" s="216">
        <f>ROUND(I126*H126,2)</f>
        <v>0</v>
      </c>
      <c r="BL126" s="13" t="s">
        <v>84</v>
      </c>
      <c r="BM126" s="215" t="s">
        <v>161</v>
      </c>
    </row>
    <row r="127" s="2" customFormat="1">
      <c r="A127" s="34"/>
      <c r="B127" s="35"/>
      <c r="C127" s="36"/>
      <c r="D127" s="217" t="s">
        <v>152</v>
      </c>
      <c r="E127" s="36"/>
      <c r="F127" s="218" t="s">
        <v>162</v>
      </c>
      <c r="G127" s="36"/>
      <c r="H127" s="36"/>
      <c r="I127" s="219"/>
      <c r="J127" s="36"/>
      <c r="K127" s="36"/>
      <c r="L127" s="40"/>
      <c r="M127" s="220"/>
      <c r="N127" s="221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152</v>
      </c>
      <c r="AU127" s="13" t="s">
        <v>77</v>
      </c>
    </row>
    <row r="128" s="2" customFormat="1" ht="16.5" customHeight="1">
      <c r="A128" s="34"/>
      <c r="B128" s="35"/>
      <c r="C128" s="202" t="s">
        <v>163</v>
      </c>
      <c r="D128" s="202" t="s">
        <v>146</v>
      </c>
      <c r="E128" s="203" t="s">
        <v>164</v>
      </c>
      <c r="F128" s="204" t="s">
        <v>165</v>
      </c>
      <c r="G128" s="205" t="s">
        <v>149</v>
      </c>
      <c r="H128" s="206">
        <v>7</v>
      </c>
      <c r="I128" s="207"/>
      <c r="J128" s="208">
        <f>ROUND(I128*H128,2)</f>
        <v>0</v>
      </c>
      <c r="K128" s="209"/>
      <c r="L128" s="210"/>
      <c r="M128" s="211" t="s">
        <v>1</v>
      </c>
      <c r="N128" s="212" t="s">
        <v>42</v>
      </c>
      <c r="O128" s="8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5" t="s">
        <v>86</v>
      </c>
      <c r="AT128" s="215" t="s">
        <v>146</v>
      </c>
      <c r="AU128" s="215" t="s">
        <v>77</v>
      </c>
      <c r="AY128" s="13" t="s">
        <v>150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84</v>
      </c>
      <c r="BK128" s="216">
        <f>ROUND(I128*H128,2)</f>
        <v>0</v>
      </c>
      <c r="BL128" s="13" t="s">
        <v>84</v>
      </c>
      <c r="BM128" s="215" t="s">
        <v>166</v>
      </c>
    </row>
    <row r="129" s="2" customFormat="1">
      <c r="A129" s="34"/>
      <c r="B129" s="35"/>
      <c r="C129" s="36"/>
      <c r="D129" s="217" t="s">
        <v>152</v>
      </c>
      <c r="E129" s="36"/>
      <c r="F129" s="218" t="s">
        <v>167</v>
      </c>
      <c r="G129" s="36"/>
      <c r="H129" s="36"/>
      <c r="I129" s="219"/>
      <c r="J129" s="36"/>
      <c r="K129" s="36"/>
      <c r="L129" s="40"/>
      <c r="M129" s="220"/>
      <c r="N129" s="221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152</v>
      </c>
      <c r="AU129" s="13" t="s">
        <v>77</v>
      </c>
    </row>
    <row r="130" s="2" customFormat="1" ht="16.5" customHeight="1">
      <c r="A130" s="34"/>
      <c r="B130" s="35"/>
      <c r="C130" s="202" t="s">
        <v>168</v>
      </c>
      <c r="D130" s="202" t="s">
        <v>146</v>
      </c>
      <c r="E130" s="203" t="s">
        <v>169</v>
      </c>
      <c r="F130" s="204" t="s">
        <v>170</v>
      </c>
      <c r="G130" s="205" t="s">
        <v>149</v>
      </c>
      <c r="H130" s="206">
        <v>7</v>
      </c>
      <c r="I130" s="207"/>
      <c r="J130" s="208">
        <f>ROUND(I130*H130,2)</f>
        <v>0</v>
      </c>
      <c r="K130" s="209"/>
      <c r="L130" s="210"/>
      <c r="M130" s="211" t="s">
        <v>1</v>
      </c>
      <c r="N130" s="212" t="s">
        <v>42</v>
      </c>
      <c r="O130" s="8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5" t="s">
        <v>86</v>
      </c>
      <c r="AT130" s="215" t="s">
        <v>146</v>
      </c>
      <c r="AU130" s="215" t="s">
        <v>77</v>
      </c>
      <c r="AY130" s="13" t="s">
        <v>150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84</v>
      </c>
      <c r="BK130" s="216">
        <f>ROUND(I130*H130,2)</f>
        <v>0</v>
      </c>
      <c r="BL130" s="13" t="s">
        <v>84</v>
      </c>
      <c r="BM130" s="215" t="s">
        <v>171</v>
      </c>
    </row>
    <row r="131" s="2" customFormat="1">
      <c r="A131" s="34"/>
      <c r="B131" s="35"/>
      <c r="C131" s="36"/>
      <c r="D131" s="217" t="s">
        <v>152</v>
      </c>
      <c r="E131" s="36"/>
      <c r="F131" s="218" t="s">
        <v>172</v>
      </c>
      <c r="G131" s="36"/>
      <c r="H131" s="36"/>
      <c r="I131" s="219"/>
      <c r="J131" s="36"/>
      <c r="K131" s="36"/>
      <c r="L131" s="40"/>
      <c r="M131" s="220"/>
      <c r="N131" s="221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152</v>
      </c>
      <c r="AU131" s="13" t="s">
        <v>77</v>
      </c>
    </row>
    <row r="132" s="2" customFormat="1" ht="16.5" customHeight="1">
      <c r="A132" s="34"/>
      <c r="B132" s="35"/>
      <c r="C132" s="202" t="s">
        <v>173</v>
      </c>
      <c r="D132" s="202" t="s">
        <v>146</v>
      </c>
      <c r="E132" s="203" t="s">
        <v>174</v>
      </c>
      <c r="F132" s="204" t="s">
        <v>175</v>
      </c>
      <c r="G132" s="205" t="s">
        <v>149</v>
      </c>
      <c r="H132" s="206">
        <v>7</v>
      </c>
      <c r="I132" s="207"/>
      <c r="J132" s="208">
        <f>ROUND(I132*H132,2)</f>
        <v>0</v>
      </c>
      <c r="K132" s="209"/>
      <c r="L132" s="210"/>
      <c r="M132" s="211" t="s">
        <v>1</v>
      </c>
      <c r="N132" s="212" t="s">
        <v>42</v>
      </c>
      <c r="O132" s="87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5" t="s">
        <v>86</v>
      </c>
      <c r="AT132" s="215" t="s">
        <v>146</v>
      </c>
      <c r="AU132" s="215" t="s">
        <v>77</v>
      </c>
      <c r="AY132" s="13" t="s">
        <v>150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84</v>
      </c>
      <c r="BK132" s="216">
        <f>ROUND(I132*H132,2)</f>
        <v>0</v>
      </c>
      <c r="BL132" s="13" t="s">
        <v>84</v>
      </c>
      <c r="BM132" s="215" t="s">
        <v>176</v>
      </c>
    </row>
    <row r="133" s="2" customFormat="1">
      <c r="A133" s="34"/>
      <c r="B133" s="35"/>
      <c r="C133" s="36"/>
      <c r="D133" s="217" t="s">
        <v>152</v>
      </c>
      <c r="E133" s="36"/>
      <c r="F133" s="218" t="s">
        <v>175</v>
      </c>
      <c r="G133" s="36"/>
      <c r="H133" s="36"/>
      <c r="I133" s="219"/>
      <c r="J133" s="36"/>
      <c r="K133" s="36"/>
      <c r="L133" s="40"/>
      <c r="M133" s="220"/>
      <c r="N133" s="221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152</v>
      </c>
      <c r="AU133" s="13" t="s">
        <v>77</v>
      </c>
    </row>
    <row r="134" s="2" customFormat="1" ht="16.5" customHeight="1">
      <c r="A134" s="34"/>
      <c r="B134" s="35"/>
      <c r="C134" s="202" t="s">
        <v>177</v>
      </c>
      <c r="D134" s="202" t="s">
        <v>146</v>
      </c>
      <c r="E134" s="203" t="s">
        <v>178</v>
      </c>
      <c r="F134" s="204" t="s">
        <v>179</v>
      </c>
      <c r="G134" s="205" t="s">
        <v>149</v>
      </c>
      <c r="H134" s="206">
        <v>1</v>
      </c>
      <c r="I134" s="207"/>
      <c r="J134" s="208">
        <f>ROUND(I134*H134,2)</f>
        <v>0</v>
      </c>
      <c r="K134" s="209"/>
      <c r="L134" s="210"/>
      <c r="M134" s="211" t="s">
        <v>1</v>
      </c>
      <c r="N134" s="212" t="s">
        <v>42</v>
      </c>
      <c r="O134" s="8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5" t="s">
        <v>86</v>
      </c>
      <c r="AT134" s="215" t="s">
        <v>146</v>
      </c>
      <c r="AU134" s="215" t="s">
        <v>77</v>
      </c>
      <c r="AY134" s="13" t="s">
        <v>150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3" t="s">
        <v>84</v>
      </c>
      <c r="BK134" s="216">
        <f>ROUND(I134*H134,2)</f>
        <v>0</v>
      </c>
      <c r="BL134" s="13" t="s">
        <v>84</v>
      </c>
      <c r="BM134" s="215" t="s">
        <v>180</v>
      </c>
    </row>
    <row r="135" s="2" customFormat="1">
      <c r="A135" s="34"/>
      <c r="B135" s="35"/>
      <c r="C135" s="36"/>
      <c r="D135" s="217" t="s">
        <v>152</v>
      </c>
      <c r="E135" s="36"/>
      <c r="F135" s="218" t="s">
        <v>179</v>
      </c>
      <c r="G135" s="36"/>
      <c r="H135" s="36"/>
      <c r="I135" s="219"/>
      <c r="J135" s="36"/>
      <c r="K135" s="36"/>
      <c r="L135" s="40"/>
      <c r="M135" s="220"/>
      <c r="N135" s="221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152</v>
      </c>
      <c r="AU135" s="13" t="s">
        <v>77</v>
      </c>
    </row>
    <row r="136" s="2" customFormat="1" ht="24.15" customHeight="1">
      <c r="A136" s="34"/>
      <c r="B136" s="35"/>
      <c r="C136" s="222" t="s">
        <v>181</v>
      </c>
      <c r="D136" s="222" t="s">
        <v>182</v>
      </c>
      <c r="E136" s="223" t="s">
        <v>183</v>
      </c>
      <c r="F136" s="224" t="s">
        <v>184</v>
      </c>
      <c r="G136" s="225" t="s">
        <v>149</v>
      </c>
      <c r="H136" s="226">
        <v>1</v>
      </c>
      <c r="I136" s="227"/>
      <c r="J136" s="228">
        <f>ROUND(I136*H136,2)</f>
        <v>0</v>
      </c>
      <c r="K136" s="229"/>
      <c r="L136" s="40"/>
      <c r="M136" s="230" t="s">
        <v>1</v>
      </c>
      <c r="N136" s="231" t="s">
        <v>42</v>
      </c>
      <c r="O136" s="87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5" t="s">
        <v>84</v>
      </c>
      <c r="AT136" s="215" t="s">
        <v>182</v>
      </c>
      <c r="AU136" s="215" t="s">
        <v>77</v>
      </c>
      <c r="AY136" s="13" t="s">
        <v>150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3" t="s">
        <v>84</v>
      </c>
      <c r="BK136" s="216">
        <f>ROUND(I136*H136,2)</f>
        <v>0</v>
      </c>
      <c r="BL136" s="13" t="s">
        <v>84</v>
      </c>
      <c r="BM136" s="215" t="s">
        <v>185</v>
      </c>
    </row>
    <row r="137" s="2" customFormat="1">
      <c r="A137" s="34"/>
      <c r="B137" s="35"/>
      <c r="C137" s="36"/>
      <c r="D137" s="217" t="s">
        <v>152</v>
      </c>
      <c r="E137" s="36"/>
      <c r="F137" s="218" t="s">
        <v>186</v>
      </c>
      <c r="G137" s="36"/>
      <c r="H137" s="36"/>
      <c r="I137" s="219"/>
      <c r="J137" s="36"/>
      <c r="K137" s="36"/>
      <c r="L137" s="40"/>
      <c r="M137" s="220"/>
      <c r="N137" s="221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152</v>
      </c>
      <c r="AU137" s="13" t="s">
        <v>77</v>
      </c>
    </row>
    <row r="138" s="11" customFormat="1" ht="25.92" customHeight="1">
      <c r="A138" s="11"/>
      <c r="B138" s="232"/>
      <c r="C138" s="233"/>
      <c r="D138" s="234" t="s">
        <v>76</v>
      </c>
      <c r="E138" s="235" t="s">
        <v>187</v>
      </c>
      <c r="F138" s="235" t="s">
        <v>188</v>
      </c>
      <c r="G138" s="233"/>
      <c r="H138" s="233"/>
      <c r="I138" s="236"/>
      <c r="J138" s="237">
        <f>BK138</f>
        <v>0</v>
      </c>
      <c r="K138" s="233"/>
      <c r="L138" s="238"/>
      <c r="M138" s="239"/>
      <c r="N138" s="240"/>
      <c r="O138" s="240"/>
      <c r="P138" s="241">
        <f>SUM(P139:P142)</f>
        <v>0</v>
      </c>
      <c r="Q138" s="240"/>
      <c r="R138" s="241">
        <f>SUM(R139:R142)</f>
        <v>0</v>
      </c>
      <c r="S138" s="240"/>
      <c r="T138" s="242">
        <f>SUM(T139:T142)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43" t="s">
        <v>163</v>
      </c>
      <c r="AT138" s="244" t="s">
        <v>76</v>
      </c>
      <c r="AU138" s="244" t="s">
        <v>77</v>
      </c>
      <c r="AY138" s="243" t="s">
        <v>150</v>
      </c>
      <c r="BK138" s="245">
        <f>SUM(BK139:BK142)</f>
        <v>0</v>
      </c>
    </row>
    <row r="139" s="2" customFormat="1" ht="44.25" customHeight="1">
      <c r="A139" s="34"/>
      <c r="B139" s="35"/>
      <c r="C139" s="222" t="s">
        <v>189</v>
      </c>
      <c r="D139" s="222" t="s">
        <v>182</v>
      </c>
      <c r="E139" s="223" t="s">
        <v>190</v>
      </c>
      <c r="F139" s="224" t="s">
        <v>191</v>
      </c>
      <c r="G139" s="225" t="s">
        <v>149</v>
      </c>
      <c r="H139" s="226">
        <v>1</v>
      </c>
      <c r="I139" s="227"/>
      <c r="J139" s="228">
        <f>ROUND(I139*H139,2)</f>
        <v>0</v>
      </c>
      <c r="K139" s="229"/>
      <c r="L139" s="40"/>
      <c r="M139" s="230" t="s">
        <v>1</v>
      </c>
      <c r="N139" s="231" t="s">
        <v>42</v>
      </c>
      <c r="O139" s="8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84</v>
      </c>
      <c r="AT139" s="215" t="s">
        <v>182</v>
      </c>
      <c r="AU139" s="215" t="s">
        <v>84</v>
      </c>
      <c r="AY139" s="13" t="s">
        <v>150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3" t="s">
        <v>84</v>
      </c>
      <c r="BK139" s="216">
        <f>ROUND(I139*H139,2)</f>
        <v>0</v>
      </c>
      <c r="BL139" s="13" t="s">
        <v>84</v>
      </c>
      <c r="BM139" s="215" t="s">
        <v>192</v>
      </c>
    </row>
    <row r="140" s="2" customFormat="1">
      <c r="A140" s="34"/>
      <c r="B140" s="35"/>
      <c r="C140" s="36"/>
      <c r="D140" s="217" t="s">
        <v>152</v>
      </c>
      <c r="E140" s="36"/>
      <c r="F140" s="218" t="s">
        <v>193</v>
      </c>
      <c r="G140" s="36"/>
      <c r="H140" s="36"/>
      <c r="I140" s="219"/>
      <c r="J140" s="36"/>
      <c r="K140" s="36"/>
      <c r="L140" s="40"/>
      <c r="M140" s="220"/>
      <c r="N140" s="221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152</v>
      </c>
      <c r="AU140" s="13" t="s">
        <v>84</v>
      </c>
    </row>
    <row r="141" s="2" customFormat="1" ht="49.05" customHeight="1">
      <c r="A141" s="34"/>
      <c r="B141" s="35"/>
      <c r="C141" s="222" t="s">
        <v>194</v>
      </c>
      <c r="D141" s="222" t="s">
        <v>182</v>
      </c>
      <c r="E141" s="223" t="s">
        <v>195</v>
      </c>
      <c r="F141" s="224" t="s">
        <v>196</v>
      </c>
      <c r="G141" s="225" t="s">
        <v>149</v>
      </c>
      <c r="H141" s="226">
        <v>2</v>
      </c>
      <c r="I141" s="227"/>
      <c r="J141" s="228">
        <f>ROUND(I141*H141,2)</f>
        <v>0</v>
      </c>
      <c r="K141" s="229"/>
      <c r="L141" s="40"/>
      <c r="M141" s="230" t="s">
        <v>1</v>
      </c>
      <c r="N141" s="231" t="s">
        <v>42</v>
      </c>
      <c r="O141" s="87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5" t="s">
        <v>84</v>
      </c>
      <c r="AT141" s="215" t="s">
        <v>182</v>
      </c>
      <c r="AU141" s="215" t="s">
        <v>84</v>
      </c>
      <c r="AY141" s="13" t="s">
        <v>150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3" t="s">
        <v>84</v>
      </c>
      <c r="BK141" s="216">
        <f>ROUND(I141*H141,2)</f>
        <v>0</v>
      </c>
      <c r="BL141" s="13" t="s">
        <v>84</v>
      </c>
      <c r="BM141" s="215" t="s">
        <v>197</v>
      </c>
    </row>
    <row r="142" s="2" customFormat="1">
      <c r="A142" s="34"/>
      <c r="B142" s="35"/>
      <c r="C142" s="36"/>
      <c r="D142" s="217" t="s">
        <v>152</v>
      </c>
      <c r="E142" s="36"/>
      <c r="F142" s="218" t="s">
        <v>198</v>
      </c>
      <c r="G142" s="36"/>
      <c r="H142" s="36"/>
      <c r="I142" s="219"/>
      <c r="J142" s="36"/>
      <c r="K142" s="36"/>
      <c r="L142" s="40"/>
      <c r="M142" s="246"/>
      <c r="N142" s="247"/>
      <c r="O142" s="248"/>
      <c r="P142" s="248"/>
      <c r="Q142" s="248"/>
      <c r="R142" s="248"/>
      <c r="S142" s="248"/>
      <c r="T142" s="249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152</v>
      </c>
      <c r="AU142" s="13" t="s">
        <v>84</v>
      </c>
    </row>
    <row r="143" s="2" customFormat="1" ht="6.96" customHeight="1">
      <c r="A143" s="34"/>
      <c r="B143" s="62"/>
      <c r="C143" s="63"/>
      <c r="D143" s="63"/>
      <c r="E143" s="63"/>
      <c r="F143" s="63"/>
      <c r="G143" s="63"/>
      <c r="H143" s="63"/>
      <c r="I143" s="63"/>
      <c r="J143" s="63"/>
      <c r="K143" s="63"/>
      <c r="L143" s="40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sheet="1" autoFilter="0" formatColumns="0" formatRows="0" objects="1" scenarios="1" spinCount="100000" saltValue="PC6g2/APmS1I4W2SlzFzfjORw66urT33rDBWXiQ1tte686fBhAazT9Ucs7VTXoC/jo92gaPTxovgF2BPr+fe4g==" hashValue="sWD3fopi37IMjszbqp9cErTJ/M4QSdm0ZxfB9XlZO1UDZa3EYKvE0pDq08yqMkYTtm/FRP/sr4r7FpvsWZjnXw==" algorithmName="SHA-512" password="CC35"/>
  <autoFilter ref="C120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technologie CDP Přerov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124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199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27. 6. 2024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28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36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37</v>
      </c>
      <c r="E32" s="34"/>
      <c r="F32" s="34"/>
      <c r="G32" s="34"/>
      <c r="H32" s="34"/>
      <c r="I32" s="34"/>
      <c r="J32" s="156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39</v>
      </c>
      <c r="G34" s="34"/>
      <c r="H34" s="34"/>
      <c r="I34" s="157" t="s">
        <v>38</v>
      </c>
      <c r="J34" s="157" t="s">
        <v>40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41</v>
      </c>
      <c r="E35" s="146" t="s">
        <v>42</v>
      </c>
      <c r="F35" s="159">
        <f>ROUND((SUM(BE121:BE142)),  2)</f>
        <v>0</v>
      </c>
      <c r="G35" s="34"/>
      <c r="H35" s="34"/>
      <c r="I35" s="160">
        <v>0.20999999999999999</v>
      </c>
      <c r="J35" s="159">
        <f>ROUND(((SUM(BE121:BE142))*I35),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43</v>
      </c>
      <c r="F36" s="159">
        <f>ROUND((SUM(BF121:BF142)),  2)</f>
        <v>0</v>
      </c>
      <c r="G36" s="34"/>
      <c r="H36" s="34"/>
      <c r="I36" s="160">
        <v>0.12</v>
      </c>
      <c r="J36" s="159">
        <f>ROUND(((SUM(BF121:BF142))*I36),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44</v>
      </c>
      <c r="F37" s="159">
        <f>ROUND((SUM(BG121:BG142)),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45</v>
      </c>
      <c r="F38" s="159">
        <f>ROUND((SUM(BH121:BH142)),  2)</f>
        <v>0</v>
      </c>
      <c r="G38" s="34"/>
      <c r="H38" s="34"/>
      <c r="I38" s="160">
        <v>0.12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46</v>
      </c>
      <c r="F39" s="159">
        <f>ROUND((SUM(BI121:BI142)),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50</v>
      </c>
      <c r="E50" s="169"/>
      <c r="F50" s="169"/>
      <c r="G50" s="168" t="s">
        <v>51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1"/>
      <c r="J61" s="173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54</v>
      </c>
      <c r="E65" s="174"/>
      <c r="F65" s="174"/>
      <c r="G65" s="168" t="s">
        <v>55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1"/>
      <c r="J76" s="173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technologie CDP Přerov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124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PS 01.2 - Sál č.2 - Přerov - Polanka nad Odrou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CDP Přerov</v>
      </c>
      <c r="G91" s="36"/>
      <c r="H91" s="36"/>
      <c r="I91" s="28" t="s">
        <v>22</v>
      </c>
      <c r="J91" s="75" t="str">
        <f>IF(J14="","",J14)</f>
        <v>27. 6. 2024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9" customFormat="1" ht="24.96" customHeight="1">
      <c r="A99" s="9"/>
      <c r="B99" s="184"/>
      <c r="C99" s="185"/>
      <c r="D99" s="186" t="s">
        <v>132</v>
      </c>
      <c r="E99" s="187"/>
      <c r="F99" s="187"/>
      <c r="G99" s="187"/>
      <c r="H99" s="187"/>
      <c r="I99" s="187"/>
      <c r="J99" s="188">
        <f>J138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9" t="str">
        <f>E7</f>
        <v>Oprava technologie CDP Přerov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123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16.5" customHeight="1">
      <c r="A111" s="34"/>
      <c r="B111" s="35"/>
      <c r="C111" s="36"/>
      <c r="D111" s="36"/>
      <c r="E111" s="179" t="s">
        <v>124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125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E11</f>
        <v>PS 01.2 - Sál č.2 - Přerov - Polanka nad Odrou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>CDP Přerov</v>
      </c>
      <c r="G115" s="36"/>
      <c r="H115" s="36"/>
      <c r="I115" s="28" t="s">
        <v>22</v>
      </c>
      <c r="J115" s="75" t="str">
        <f>IF(J14="","",J14)</f>
        <v>27. 6. 2024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>Správa železnic, státní organizace</v>
      </c>
      <c r="G117" s="36"/>
      <c r="H117" s="36"/>
      <c r="I117" s="28" t="s">
        <v>32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30</v>
      </c>
      <c r="D118" s="36"/>
      <c r="E118" s="36"/>
      <c r="F118" s="23" t="str">
        <f>IF(E20="","",E20)</f>
        <v>Vyplň údaj</v>
      </c>
      <c r="G118" s="36"/>
      <c r="H118" s="36"/>
      <c r="I118" s="28" t="s">
        <v>35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134</v>
      </c>
      <c r="D120" s="193" t="s">
        <v>62</v>
      </c>
      <c r="E120" s="193" t="s">
        <v>58</v>
      </c>
      <c r="F120" s="193" t="s">
        <v>59</v>
      </c>
      <c r="G120" s="193" t="s">
        <v>135</v>
      </c>
      <c r="H120" s="193" t="s">
        <v>136</v>
      </c>
      <c r="I120" s="193" t="s">
        <v>137</v>
      </c>
      <c r="J120" s="194" t="s">
        <v>129</v>
      </c>
      <c r="K120" s="195" t="s">
        <v>138</v>
      </c>
      <c r="L120" s="196"/>
      <c r="M120" s="96" t="s">
        <v>1</v>
      </c>
      <c r="N120" s="97" t="s">
        <v>41</v>
      </c>
      <c r="O120" s="97" t="s">
        <v>139</v>
      </c>
      <c r="P120" s="97" t="s">
        <v>140</v>
      </c>
      <c r="Q120" s="97" t="s">
        <v>141</v>
      </c>
      <c r="R120" s="97" t="s">
        <v>142</v>
      </c>
      <c r="S120" s="97" t="s">
        <v>143</v>
      </c>
      <c r="T120" s="98" t="s">
        <v>144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145</v>
      </c>
      <c r="D121" s="36"/>
      <c r="E121" s="36"/>
      <c r="F121" s="36"/>
      <c r="G121" s="36"/>
      <c r="H121" s="36"/>
      <c r="I121" s="36"/>
      <c r="J121" s="197">
        <f>BK121</f>
        <v>0</v>
      </c>
      <c r="K121" s="36"/>
      <c r="L121" s="40"/>
      <c r="M121" s="99"/>
      <c r="N121" s="198"/>
      <c r="O121" s="100"/>
      <c r="P121" s="199">
        <f>P122+SUM(P123:P138)</f>
        <v>0</v>
      </c>
      <c r="Q121" s="100"/>
      <c r="R121" s="199">
        <f>R122+SUM(R123:R138)</f>
        <v>0</v>
      </c>
      <c r="S121" s="100"/>
      <c r="T121" s="200">
        <f>T122+SUM(T123:T138)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131</v>
      </c>
      <c r="BK121" s="201">
        <f>BK122+SUM(BK123:BK138)</f>
        <v>0</v>
      </c>
    </row>
    <row r="122" s="2" customFormat="1" ht="24.15" customHeight="1">
      <c r="A122" s="34"/>
      <c r="B122" s="35"/>
      <c r="C122" s="202" t="s">
        <v>84</v>
      </c>
      <c r="D122" s="202" t="s">
        <v>146</v>
      </c>
      <c r="E122" s="203" t="s">
        <v>147</v>
      </c>
      <c r="F122" s="204" t="s">
        <v>148</v>
      </c>
      <c r="G122" s="205" t="s">
        <v>149</v>
      </c>
      <c r="H122" s="206">
        <v>1</v>
      </c>
      <c r="I122" s="207"/>
      <c r="J122" s="208">
        <f>ROUND(I122*H122,2)</f>
        <v>0</v>
      </c>
      <c r="K122" s="209"/>
      <c r="L122" s="210"/>
      <c r="M122" s="211" t="s">
        <v>1</v>
      </c>
      <c r="N122" s="212" t="s">
        <v>42</v>
      </c>
      <c r="O122" s="8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5" t="s">
        <v>86</v>
      </c>
      <c r="AT122" s="215" t="s">
        <v>146</v>
      </c>
      <c r="AU122" s="215" t="s">
        <v>77</v>
      </c>
      <c r="AY122" s="13" t="s">
        <v>150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84</v>
      </c>
      <c r="BK122" s="216">
        <f>ROUND(I122*H122,2)</f>
        <v>0</v>
      </c>
      <c r="BL122" s="13" t="s">
        <v>84</v>
      </c>
      <c r="BM122" s="215" t="s">
        <v>200</v>
      </c>
    </row>
    <row r="123" s="2" customFormat="1">
      <c r="A123" s="34"/>
      <c r="B123" s="35"/>
      <c r="C123" s="36"/>
      <c r="D123" s="217" t="s">
        <v>152</v>
      </c>
      <c r="E123" s="36"/>
      <c r="F123" s="218" t="s">
        <v>153</v>
      </c>
      <c r="G123" s="36"/>
      <c r="H123" s="36"/>
      <c r="I123" s="219"/>
      <c r="J123" s="36"/>
      <c r="K123" s="36"/>
      <c r="L123" s="40"/>
      <c r="M123" s="220"/>
      <c r="N123" s="221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152</v>
      </c>
      <c r="AU123" s="13" t="s">
        <v>77</v>
      </c>
    </row>
    <row r="124" s="2" customFormat="1" ht="16.5" customHeight="1">
      <c r="A124" s="34"/>
      <c r="B124" s="35"/>
      <c r="C124" s="202" t="s">
        <v>86</v>
      </c>
      <c r="D124" s="202" t="s">
        <v>146</v>
      </c>
      <c r="E124" s="203" t="s">
        <v>154</v>
      </c>
      <c r="F124" s="204" t="s">
        <v>155</v>
      </c>
      <c r="G124" s="205" t="s">
        <v>149</v>
      </c>
      <c r="H124" s="206">
        <v>1</v>
      </c>
      <c r="I124" s="207"/>
      <c r="J124" s="208">
        <f>ROUND(I124*H124,2)</f>
        <v>0</v>
      </c>
      <c r="K124" s="209"/>
      <c r="L124" s="210"/>
      <c r="M124" s="211" t="s">
        <v>1</v>
      </c>
      <c r="N124" s="212" t="s">
        <v>42</v>
      </c>
      <c r="O124" s="8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5" t="s">
        <v>86</v>
      </c>
      <c r="AT124" s="215" t="s">
        <v>146</v>
      </c>
      <c r="AU124" s="215" t="s">
        <v>77</v>
      </c>
      <c r="AY124" s="13" t="s">
        <v>150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3" t="s">
        <v>84</v>
      </c>
      <c r="BK124" s="216">
        <f>ROUND(I124*H124,2)</f>
        <v>0</v>
      </c>
      <c r="BL124" s="13" t="s">
        <v>84</v>
      </c>
      <c r="BM124" s="215" t="s">
        <v>201</v>
      </c>
    </row>
    <row r="125" s="2" customFormat="1">
      <c r="A125" s="34"/>
      <c r="B125" s="35"/>
      <c r="C125" s="36"/>
      <c r="D125" s="217" t="s">
        <v>152</v>
      </c>
      <c r="E125" s="36"/>
      <c r="F125" s="218" t="s">
        <v>157</v>
      </c>
      <c r="G125" s="36"/>
      <c r="H125" s="36"/>
      <c r="I125" s="219"/>
      <c r="J125" s="36"/>
      <c r="K125" s="36"/>
      <c r="L125" s="40"/>
      <c r="M125" s="220"/>
      <c r="N125" s="221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152</v>
      </c>
      <c r="AU125" s="13" t="s">
        <v>77</v>
      </c>
    </row>
    <row r="126" s="2" customFormat="1" ht="21.75" customHeight="1">
      <c r="A126" s="34"/>
      <c r="B126" s="35"/>
      <c r="C126" s="202" t="s">
        <v>158</v>
      </c>
      <c r="D126" s="202" t="s">
        <v>146</v>
      </c>
      <c r="E126" s="203" t="s">
        <v>159</v>
      </c>
      <c r="F126" s="204" t="s">
        <v>160</v>
      </c>
      <c r="G126" s="205" t="s">
        <v>149</v>
      </c>
      <c r="H126" s="206">
        <v>1</v>
      </c>
      <c r="I126" s="207"/>
      <c r="J126" s="208">
        <f>ROUND(I126*H126,2)</f>
        <v>0</v>
      </c>
      <c r="K126" s="209"/>
      <c r="L126" s="210"/>
      <c r="M126" s="211" t="s">
        <v>1</v>
      </c>
      <c r="N126" s="212" t="s">
        <v>42</v>
      </c>
      <c r="O126" s="8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5" t="s">
        <v>86</v>
      </c>
      <c r="AT126" s="215" t="s">
        <v>146</v>
      </c>
      <c r="AU126" s="215" t="s">
        <v>77</v>
      </c>
      <c r="AY126" s="13" t="s">
        <v>150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84</v>
      </c>
      <c r="BK126" s="216">
        <f>ROUND(I126*H126,2)</f>
        <v>0</v>
      </c>
      <c r="BL126" s="13" t="s">
        <v>84</v>
      </c>
      <c r="BM126" s="215" t="s">
        <v>202</v>
      </c>
    </row>
    <row r="127" s="2" customFormat="1">
      <c r="A127" s="34"/>
      <c r="B127" s="35"/>
      <c r="C127" s="36"/>
      <c r="D127" s="217" t="s">
        <v>152</v>
      </c>
      <c r="E127" s="36"/>
      <c r="F127" s="218" t="s">
        <v>162</v>
      </c>
      <c r="G127" s="36"/>
      <c r="H127" s="36"/>
      <c r="I127" s="219"/>
      <c r="J127" s="36"/>
      <c r="K127" s="36"/>
      <c r="L127" s="40"/>
      <c r="M127" s="220"/>
      <c r="N127" s="221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152</v>
      </c>
      <c r="AU127" s="13" t="s">
        <v>77</v>
      </c>
    </row>
    <row r="128" s="2" customFormat="1" ht="16.5" customHeight="1">
      <c r="A128" s="34"/>
      <c r="B128" s="35"/>
      <c r="C128" s="202" t="s">
        <v>163</v>
      </c>
      <c r="D128" s="202" t="s">
        <v>146</v>
      </c>
      <c r="E128" s="203" t="s">
        <v>164</v>
      </c>
      <c r="F128" s="204" t="s">
        <v>165</v>
      </c>
      <c r="G128" s="205" t="s">
        <v>149</v>
      </c>
      <c r="H128" s="206">
        <v>7</v>
      </c>
      <c r="I128" s="207"/>
      <c r="J128" s="208">
        <f>ROUND(I128*H128,2)</f>
        <v>0</v>
      </c>
      <c r="K128" s="209"/>
      <c r="L128" s="210"/>
      <c r="M128" s="211" t="s">
        <v>1</v>
      </c>
      <c r="N128" s="212" t="s">
        <v>42</v>
      </c>
      <c r="O128" s="8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5" t="s">
        <v>86</v>
      </c>
      <c r="AT128" s="215" t="s">
        <v>146</v>
      </c>
      <c r="AU128" s="215" t="s">
        <v>77</v>
      </c>
      <c r="AY128" s="13" t="s">
        <v>150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84</v>
      </c>
      <c r="BK128" s="216">
        <f>ROUND(I128*H128,2)</f>
        <v>0</v>
      </c>
      <c r="BL128" s="13" t="s">
        <v>84</v>
      </c>
      <c r="BM128" s="215" t="s">
        <v>203</v>
      </c>
    </row>
    <row r="129" s="2" customFormat="1">
      <c r="A129" s="34"/>
      <c r="B129" s="35"/>
      <c r="C129" s="36"/>
      <c r="D129" s="217" t="s">
        <v>152</v>
      </c>
      <c r="E129" s="36"/>
      <c r="F129" s="218" t="s">
        <v>167</v>
      </c>
      <c r="G129" s="36"/>
      <c r="H129" s="36"/>
      <c r="I129" s="219"/>
      <c r="J129" s="36"/>
      <c r="K129" s="36"/>
      <c r="L129" s="40"/>
      <c r="M129" s="220"/>
      <c r="N129" s="221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152</v>
      </c>
      <c r="AU129" s="13" t="s">
        <v>77</v>
      </c>
    </row>
    <row r="130" s="2" customFormat="1" ht="16.5" customHeight="1">
      <c r="A130" s="34"/>
      <c r="B130" s="35"/>
      <c r="C130" s="202" t="s">
        <v>168</v>
      </c>
      <c r="D130" s="202" t="s">
        <v>146</v>
      </c>
      <c r="E130" s="203" t="s">
        <v>169</v>
      </c>
      <c r="F130" s="204" t="s">
        <v>170</v>
      </c>
      <c r="G130" s="205" t="s">
        <v>149</v>
      </c>
      <c r="H130" s="206">
        <v>7</v>
      </c>
      <c r="I130" s="207"/>
      <c r="J130" s="208">
        <f>ROUND(I130*H130,2)</f>
        <v>0</v>
      </c>
      <c r="K130" s="209"/>
      <c r="L130" s="210"/>
      <c r="M130" s="211" t="s">
        <v>1</v>
      </c>
      <c r="N130" s="212" t="s">
        <v>42</v>
      </c>
      <c r="O130" s="8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5" t="s">
        <v>86</v>
      </c>
      <c r="AT130" s="215" t="s">
        <v>146</v>
      </c>
      <c r="AU130" s="215" t="s">
        <v>77</v>
      </c>
      <c r="AY130" s="13" t="s">
        <v>150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84</v>
      </c>
      <c r="BK130" s="216">
        <f>ROUND(I130*H130,2)</f>
        <v>0</v>
      </c>
      <c r="BL130" s="13" t="s">
        <v>84</v>
      </c>
      <c r="BM130" s="215" t="s">
        <v>204</v>
      </c>
    </row>
    <row r="131" s="2" customFormat="1">
      <c r="A131" s="34"/>
      <c r="B131" s="35"/>
      <c r="C131" s="36"/>
      <c r="D131" s="217" t="s">
        <v>152</v>
      </c>
      <c r="E131" s="36"/>
      <c r="F131" s="218" t="s">
        <v>172</v>
      </c>
      <c r="G131" s="36"/>
      <c r="H131" s="36"/>
      <c r="I131" s="219"/>
      <c r="J131" s="36"/>
      <c r="K131" s="36"/>
      <c r="L131" s="40"/>
      <c r="M131" s="220"/>
      <c r="N131" s="221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152</v>
      </c>
      <c r="AU131" s="13" t="s">
        <v>77</v>
      </c>
    </row>
    <row r="132" s="2" customFormat="1" ht="16.5" customHeight="1">
      <c r="A132" s="34"/>
      <c r="B132" s="35"/>
      <c r="C132" s="202" t="s">
        <v>173</v>
      </c>
      <c r="D132" s="202" t="s">
        <v>146</v>
      </c>
      <c r="E132" s="203" t="s">
        <v>174</v>
      </c>
      <c r="F132" s="204" t="s">
        <v>175</v>
      </c>
      <c r="G132" s="205" t="s">
        <v>149</v>
      </c>
      <c r="H132" s="206">
        <v>7</v>
      </c>
      <c r="I132" s="207"/>
      <c r="J132" s="208">
        <f>ROUND(I132*H132,2)</f>
        <v>0</v>
      </c>
      <c r="K132" s="209"/>
      <c r="L132" s="210"/>
      <c r="M132" s="211" t="s">
        <v>1</v>
      </c>
      <c r="N132" s="212" t="s">
        <v>42</v>
      </c>
      <c r="O132" s="87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5" t="s">
        <v>86</v>
      </c>
      <c r="AT132" s="215" t="s">
        <v>146</v>
      </c>
      <c r="AU132" s="215" t="s">
        <v>77</v>
      </c>
      <c r="AY132" s="13" t="s">
        <v>150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84</v>
      </c>
      <c r="BK132" s="216">
        <f>ROUND(I132*H132,2)</f>
        <v>0</v>
      </c>
      <c r="BL132" s="13" t="s">
        <v>84</v>
      </c>
      <c r="BM132" s="215" t="s">
        <v>205</v>
      </c>
    </row>
    <row r="133" s="2" customFormat="1">
      <c r="A133" s="34"/>
      <c r="B133" s="35"/>
      <c r="C133" s="36"/>
      <c r="D133" s="217" t="s">
        <v>152</v>
      </c>
      <c r="E133" s="36"/>
      <c r="F133" s="218" t="s">
        <v>175</v>
      </c>
      <c r="G133" s="36"/>
      <c r="H133" s="36"/>
      <c r="I133" s="219"/>
      <c r="J133" s="36"/>
      <c r="K133" s="36"/>
      <c r="L133" s="40"/>
      <c r="M133" s="220"/>
      <c r="N133" s="221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152</v>
      </c>
      <c r="AU133" s="13" t="s">
        <v>77</v>
      </c>
    </row>
    <row r="134" s="2" customFormat="1" ht="16.5" customHeight="1">
      <c r="A134" s="34"/>
      <c r="B134" s="35"/>
      <c r="C134" s="202" t="s">
        <v>177</v>
      </c>
      <c r="D134" s="202" t="s">
        <v>146</v>
      </c>
      <c r="E134" s="203" t="s">
        <v>178</v>
      </c>
      <c r="F134" s="204" t="s">
        <v>179</v>
      </c>
      <c r="G134" s="205" t="s">
        <v>149</v>
      </c>
      <c r="H134" s="206">
        <v>1</v>
      </c>
      <c r="I134" s="207"/>
      <c r="J134" s="208">
        <f>ROUND(I134*H134,2)</f>
        <v>0</v>
      </c>
      <c r="K134" s="209"/>
      <c r="L134" s="210"/>
      <c r="M134" s="211" t="s">
        <v>1</v>
      </c>
      <c r="N134" s="212" t="s">
        <v>42</v>
      </c>
      <c r="O134" s="8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5" t="s">
        <v>86</v>
      </c>
      <c r="AT134" s="215" t="s">
        <v>146</v>
      </c>
      <c r="AU134" s="215" t="s">
        <v>77</v>
      </c>
      <c r="AY134" s="13" t="s">
        <v>150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3" t="s">
        <v>84</v>
      </c>
      <c r="BK134" s="216">
        <f>ROUND(I134*H134,2)</f>
        <v>0</v>
      </c>
      <c r="BL134" s="13" t="s">
        <v>84</v>
      </c>
      <c r="BM134" s="215" t="s">
        <v>206</v>
      </c>
    </row>
    <row r="135" s="2" customFormat="1">
      <c r="A135" s="34"/>
      <c r="B135" s="35"/>
      <c r="C135" s="36"/>
      <c r="D135" s="217" t="s">
        <v>152</v>
      </c>
      <c r="E135" s="36"/>
      <c r="F135" s="218" t="s">
        <v>179</v>
      </c>
      <c r="G135" s="36"/>
      <c r="H135" s="36"/>
      <c r="I135" s="219"/>
      <c r="J135" s="36"/>
      <c r="K135" s="36"/>
      <c r="L135" s="40"/>
      <c r="M135" s="220"/>
      <c r="N135" s="221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152</v>
      </c>
      <c r="AU135" s="13" t="s">
        <v>77</v>
      </c>
    </row>
    <row r="136" s="2" customFormat="1" ht="24.15" customHeight="1">
      <c r="A136" s="34"/>
      <c r="B136" s="35"/>
      <c r="C136" s="222" t="s">
        <v>181</v>
      </c>
      <c r="D136" s="222" t="s">
        <v>182</v>
      </c>
      <c r="E136" s="223" t="s">
        <v>183</v>
      </c>
      <c r="F136" s="224" t="s">
        <v>184</v>
      </c>
      <c r="G136" s="225" t="s">
        <v>149</v>
      </c>
      <c r="H136" s="226">
        <v>1</v>
      </c>
      <c r="I136" s="227"/>
      <c r="J136" s="228">
        <f>ROUND(I136*H136,2)</f>
        <v>0</v>
      </c>
      <c r="K136" s="229"/>
      <c r="L136" s="40"/>
      <c r="M136" s="230" t="s">
        <v>1</v>
      </c>
      <c r="N136" s="231" t="s">
        <v>42</v>
      </c>
      <c r="O136" s="87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5" t="s">
        <v>84</v>
      </c>
      <c r="AT136" s="215" t="s">
        <v>182</v>
      </c>
      <c r="AU136" s="215" t="s">
        <v>77</v>
      </c>
      <c r="AY136" s="13" t="s">
        <v>150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3" t="s">
        <v>84</v>
      </c>
      <c r="BK136" s="216">
        <f>ROUND(I136*H136,2)</f>
        <v>0</v>
      </c>
      <c r="BL136" s="13" t="s">
        <v>84</v>
      </c>
      <c r="BM136" s="215" t="s">
        <v>207</v>
      </c>
    </row>
    <row r="137" s="2" customFormat="1">
      <c r="A137" s="34"/>
      <c r="B137" s="35"/>
      <c r="C137" s="36"/>
      <c r="D137" s="217" t="s">
        <v>152</v>
      </c>
      <c r="E137" s="36"/>
      <c r="F137" s="218" t="s">
        <v>186</v>
      </c>
      <c r="G137" s="36"/>
      <c r="H137" s="36"/>
      <c r="I137" s="219"/>
      <c r="J137" s="36"/>
      <c r="K137" s="36"/>
      <c r="L137" s="40"/>
      <c r="M137" s="220"/>
      <c r="N137" s="221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152</v>
      </c>
      <c r="AU137" s="13" t="s">
        <v>77</v>
      </c>
    </row>
    <row r="138" s="11" customFormat="1" ht="25.92" customHeight="1">
      <c r="A138" s="11"/>
      <c r="B138" s="232"/>
      <c r="C138" s="233"/>
      <c r="D138" s="234" t="s">
        <v>76</v>
      </c>
      <c r="E138" s="235" t="s">
        <v>187</v>
      </c>
      <c r="F138" s="235" t="s">
        <v>188</v>
      </c>
      <c r="G138" s="233"/>
      <c r="H138" s="233"/>
      <c r="I138" s="236"/>
      <c r="J138" s="237">
        <f>BK138</f>
        <v>0</v>
      </c>
      <c r="K138" s="233"/>
      <c r="L138" s="238"/>
      <c r="M138" s="239"/>
      <c r="N138" s="240"/>
      <c r="O138" s="240"/>
      <c r="P138" s="241">
        <f>SUM(P139:P142)</f>
        <v>0</v>
      </c>
      <c r="Q138" s="240"/>
      <c r="R138" s="241">
        <f>SUM(R139:R142)</f>
        <v>0</v>
      </c>
      <c r="S138" s="240"/>
      <c r="T138" s="242">
        <f>SUM(T139:T142)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43" t="s">
        <v>163</v>
      </c>
      <c r="AT138" s="244" t="s">
        <v>76</v>
      </c>
      <c r="AU138" s="244" t="s">
        <v>77</v>
      </c>
      <c r="AY138" s="243" t="s">
        <v>150</v>
      </c>
      <c r="BK138" s="245">
        <f>SUM(BK139:BK142)</f>
        <v>0</v>
      </c>
    </row>
    <row r="139" s="2" customFormat="1" ht="44.25" customHeight="1">
      <c r="A139" s="34"/>
      <c r="B139" s="35"/>
      <c r="C139" s="222" t="s">
        <v>189</v>
      </c>
      <c r="D139" s="222" t="s">
        <v>182</v>
      </c>
      <c r="E139" s="223" t="s">
        <v>190</v>
      </c>
      <c r="F139" s="224" t="s">
        <v>191</v>
      </c>
      <c r="G139" s="225" t="s">
        <v>149</v>
      </c>
      <c r="H139" s="226">
        <v>1</v>
      </c>
      <c r="I139" s="227"/>
      <c r="J139" s="228">
        <f>ROUND(I139*H139,2)</f>
        <v>0</v>
      </c>
      <c r="K139" s="229"/>
      <c r="L139" s="40"/>
      <c r="M139" s="230" t="s">
        <v>1</v>
      </c>
      <c r="N139" s="231" t="s">
        <v>42</v>
      </c>
      <c r="O139" s="8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84</v>
      </c>
      <c r="AT139" s="215" t="s">
        <v>182</v>
      </c>
      <c r="AU139" s="215" t="s">
        <v>84</v>
      </c>
      <c r="AY139" s="13" t="s">
        <v>150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3" t="s">
        <v>84</v>
      </c>
      <c r="BK139" s="216">
        <f>ROUND(I139*H139,2)</f>
        <v>0</v>
      </c>
      <c r="BL139" s="13" t="s">
        <v>84</v>
      </c>
      <c r="BM139" s="215" t="s">
        <v>208</v>
      </c>
    </row>
    <row r="140" s="2" customFormat="1">
      <c r="A140" s="34"/>
      <c r="B140" s="35"/>
      <c r="C140" s="36"/>
      <c r="D140" s="217" t="s">
        <v>152</v>
      </c>
      <c r="E140" s="36"/>
      <c r="F140" s="218" t="s">
        <v>193</v>
      </c>
      <c r="G140" s="36"/>
      <c r="H140" s="36"/>
      <c r="I140" s="219"/>
      <c r="J140" s="36"/>
      <c r="K140" s="36"/>
      <c r="L140" s="40"/>
      <c r="M140" s="220"/>
      <c r="N140" s="221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152</v>
      </c>
      <c r="AU140" s="13" t="s">
        <v>84</v>
      </c>
    </row>
    <row r="141" s="2" customFormat="1" ht="49.05" customHeight="1">
      <c r="A141" s="34"/>
      <c r="B141" s="35"/>
      <c r="C141" s="222" t="s">
        <v>194</v>
      </c>
      <c r="D141" s="222" t="s">
        <v>182</v>
      </c>
      <c r="E141" s="223" t="s">
        <v>195</v>
      </c>
      <c r="F141" s="224" t="s">
        <v>196</v>
      </c>
      <c r="G141" s="225" t="s">
        <v>149</v>
      </c>
      <c r="H141" s="226">
        <v>2</v>
      </c>
      <c r="I141" s="227"/>
      <c r="J141" s="228">
        <f>ROUND(I141*H141,2)</f>
        <v>0</v>
      </c>
      <c r="K141" s="229"/>
      <c r="L141" s="40"/>
      <c r="M141" s="230" t="s">
        <v>1</v>
      </c>
      <c r="N141" s="231" t="s">
        <v>42</v>
      </c>
      <c r="O141" s="87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5" t="s">
        <v>84</v>
      </c>
      <c r="AT141" s="215" t="s">
        <v>182</v>
      </c>
      <c r="AU141" s="215" t="s">
        <v>84</v>
      </c>
      <c r="AY141" s="13" t="s">
        <v>150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3" t="s">
        <v>84</v>
      </c>
      <c r="BK141" s="216">
        <f>ROUND(I141*H141,2)</f>
        <v>0</v>
      </c>
      <c r="BL141" s="13" t="s">
        <v>84</v>
      </c>
      <c r="BM141" s="215" t="s">
        <v>209</v>
      </c>
    </row>
    <row r="142" s="2" customFormat="1">
      <c r="A142" s="34"/>
      <c r="B142" s="35"/>
      <c r="C142" s="36"/>
      <c r="D142" s="217" t="s">
        <v>152</v>
      </c>
      <c r="E142" s="36"/>
      <c r="F142" s="218" t="s">
        <v>198</v>
      </c>
      <c r="G142" s="36"/>
      <c r="H142" s="36"/>
      <c r="I142" s="219"/>
      <c r="J142" s="36"/>
      <c r="K142" s="36"/>
      <c r="L142" s="40"/>
      <c r="M142" s="246"/>
      <c r="N142" s="247"/>
      <c r="O142" s="248"/>
      <c r="P142" s="248"/>
      <c r="Q142" s="248"/>
      <c r="R142" s="248"/>
      <c r="S142" s="248"/>
      <c r="T142" s="249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152</v>
      </c>
      <c r="AU142" s="13" t="s">
        <v>84</v>
      </c>
    </row>
    <row r="143" s="2" customFormat="1" ht="6.96" customHeight="1">
      <c r="A143" s="34"/>
      <c r="B143" s="62"/>
      <c r="C143" s="63"/>
      <c r="D143" s="63"/>
      <c r="E143" s="63"/>
      <c r="F143" s="63"/>
      <c r="G143" s="63"/>
      <c r="H143" s="63"/>
      <c r="I143" s="63"/>
      <c r="J143" s="63"/>
      <c r="K143" s="63"/>
      <c r="L143" s="40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sheet="1" autoFilter="0" formatColumns="0" formatRows="0" objects="1" scenarios="1" spinCount="100000" saltValue="4yiV3hrunw8B/rNGUZbrdzq0t55ZyjoPY7kTSixcGyj4s6MOAoo7fmkU48m05ohbjoH1hBVmSb5QTFEuwbOOog==" hashValue="ZEySE+uh8Dxpfyw6j1SxJ66YPkQCuJJVQbEsn7J+qUTJCDFJCVAejxcCOXxCzIUjO368GGpRLMHx2mG6mOwF+g==" algorithmName="SHA-512" password="CC35"/>
  <autoFilter ref="C120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technologie CDP Přerov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124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30" customHeight="1">
      <c r="A11" s="34"/>
      <c r="B11" s="40"/>
      <c r="C11" s="34"/>
      <c r="D11" s="34"/>
      <c r="E11" s="148" t="s">
        <v>210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27. 6. 2024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28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36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37</v>
      </c>
      <c r="E32" s="34"/>
      <c r="F32" s="34"/>
      <c r="G32" s="34"/>
      <c r="H32" s="34"/>
      <c r="I32" s="34"/>
      <c r="J32" s="156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39</v>
      </c>
      <c r="G34" s="34"/>
      <c r="H34" s="34"/>
      <c r="I34" s="157" t="s">
        <v>38</v>
      </c>
      <c r="J34" s="157" t="s">
        <v>40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41</v>
      </c>
      <c r="E35" s="146" t="s">
        <v>42</v>
      </c>
      <c r="F35" s="159">
        <f>ROUND((SUM(BE121:BE138)),  2)</f>
        <v>0</v>
      </c>
      <c r="G35" s="34"/>
      <c r="H35" s="34"/>
      <c r="I35" s="160">
        <v>0.20999999999999999</v>
      </c>
      <c r="J35" s="159">
        <f>ROUND(((SUM(BE121:BE138))*I35),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43</v>
      </c>
      <c r="F36" s="159">
        <f>ROUND((SUM(BF121:BF138)),  2)</f>
        <v>0</v>
      </c>
      <c r="G36" s="34"/>
      <c r="H36" s="34"/>
      <c r="I36" s="160">
        <v>0.12</v>
      </c>
      <c r="J36" s="159">
        <f>ROUND(((SUM(BF121:BF138))*I36),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44</v>
      </c>
      <c r="F37" s="159">
        <f>ROUND((SUM(BG121:BG138)),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45</v>
      </c>
      <c r="F38" s="159">
        <f>ROUND((SUM(BH121:BH138)),  2)</f>
        <v>0</v>
      </c>
      <c r="G38" s="34"/>
      <c r="H38" s="34"/>
      <c r="I38" s="160">
        <v>0.12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46</v>
      </c>
      <c r="F39" s="159">
        <f>ROUND((SUM(BI121:BI138)),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50</v>
      </c>
      <c r="E50" s="169"/>
      <c r="F50" s="169"/>
      <c r="G50" s="168" t="s">
        <v>51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1"/>
      <c r="J61" s="173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54</v>
      </c>
      <c r="E65" s="174"/>
      <c r="F65" s="174"/>
      <c r="G65" s="168" t="s">
        <v>55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1"/>
      <c r="J76" s="173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technologie CDP Přerov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124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30" customHeight="1">
      <c r="A89" s="34"/>
      <c r="B89" s="35"/>
      <c r="C89" s="36"/>
      <c r="D89" s="36"/>
      <c r="E89" s="72" t="str">
        <f>E11</f>
        <v>PS 01.3 - Sál č.6 - Vlárský Průsmyk - Veselí nad Moravou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CDP Přerov</v>
      </c>
      <c r="G91" s="36"/>
      <c r="H91" s="36"/>
      <c r="I91" s="28" t="s">
        <v>22</v>
      </c>
      <c r="J91" s="75" t="str">
        <f>IF(J14="","",J14)</f>
        <v>27. 6. 2024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9" customFormat="1" ht="24.96" customHeight="1">
      <c r="A99" s="9"/>
      <c r="B99" s="184"/>
      <c r="C99" s="185"/>
      <c r="D99" s="186" t="s">
        <v>132</v>
      </c>
      <c r="E99" s="187"/>
      <c r="F99" s="187"/>
      <c r="G99" s="187"/>
      <c r="H99" s="187"/>
      <c r="I99" s="187"/>
      <c r="J99" s="188">
        <f>J134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9" t="str">
        <f>E7</f>
        <v>Oprava technologie CDP Přerov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123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16.5" customHeight="1">
      <c r="A111" s="34"/>
      <c r="B111" s="35"/>
      <c r="C111" s="36"/>
      <c r="D111" s="36"/>
      <c r="E111" s="179" t="s">
        <v>124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125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30" customHeight="1">
      <c r="A113" s="34"/>
      <c r="B113" s="35"/>
      <c r="C113" s="36"/>
      <c r="D113" s="36"/>
      <c r="E113" s="72" t="str">
        <f>E11</f>
        <v>PS 01.3 - Sál č.6 - Vlárský Průsmyk - Veselí nad Moravou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>CDP Přerov</v>
      </c>
      <c r="G115" s="36"/>
      <c r="H115" s="36"/>
      <c r="I115" s="28" t="s">
        <v>22</v>
      </c>
      <c r="J115" s="75" t="str">
        <f>IF(J14="","",J14)</f>
        <v>27. 6. 2024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>Správa železnic, státní organizace</v>
      </c>
      <c r="G117" s="36"/>
      <c r="H117" s="36"/>
      <c r="I117" s="28" t="s">
        <v>32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30</v>
      </c>
      <c r="D118" s="36"/>
      <c r="E118" s="36"/>
      <c r="F118" s="23" t="str">
        <f>IF(E20="","",E20)</f>
        <v>Vyplň údaj</v>
      </c>
      <c r="G118" s="36"/>
      <c r="H118" s="36"/>
      <c r="I118" s="28" t="s">
        <v>35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134</v>
      </c>
      <c r="D120" s="193" t="s">
        <v>62</v>
      </c>
      <c r="E120" s="193" t="s">
        <v>58</v>
      </c>
      <c r="F120" s="193" t="s">
        <v>59</v>
      </c>
      <c r="G120" s="193" t="s">
        <v>135</v>
      </c>
      <c r="H120" s="193" t="s">
        <v>136</v>
      </c>
      <c r="I120" s="193" t="s">
        <v>137</v>
      </c>
      <c r="J120" s="194" t="s">
        <v>129</v>
      </c>
      <c r="K120" s="195" t="s">
        <v>138</v>
      </c>
      <c r="L120" s="196"/>
      <c r="M120" s="96" t="s">
        <v>1</v>
      </c>
      <c r="N120" s="97" t="s">
        <v>41</v>
      </c>
      <c r="O120" s="97" t="s">
        <v>139</v>
      </c>
      <c r="P120" s="97" t="s">
        <v>140</v>
      </c>
      <c r="Q120" s="97" t="s">
        <v>141</v>
      </c>
      <c r="R120" s="97" t="s">
        <v>142</v>
      </c>
      <c r="S120" s="97" t="s">
        <v>143</v>
      </c>
      <c r="T120" s="98" t="s">
        <v>144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145</v>
      </c>
      <c r="D121" s="36"/>
      <c r="E121" s="36"/>
      <c r="F121" s="36"/>
      <c r="G121" s="36"/>
      <c r="H121" s="36"/>
      <c r="I121" s="36"/>
      <c r="J121" s="197">
        <f>BK121</f>
        <v>0</v>
      </c>
      <c r="K121" s="36"/>
      <c r="L121" s="40"/>
      <c r="M121" s="99"/>
      <c r="N121" s="198"/>
      <c r="O121" s="100"/>
      <c r="P121" s="199">
        <f>P122+SUM(P123:P134)</f>
        <v>0</v>
      </c>
      <c r="Q121" s="100"/>
      <c r="R121" s="199">
        <f>R122+SUM(R123:R134)</f>
        <v>0</v>
      </c>
      <c r="S121" s="100"/>
      <c r="T121" s="200">
        <f>T122+SUM(T123:T134)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131</v>
      </c>
      <c r="BK121" s="201">
        <f>BK122+SUM(BK123:BK134)</f>
        <v>0</v>
      </c>
    </row>
    <row r="122" s="2" customFormat="1" ht="24.15" customHeight="1">
      <c r="A122" s="34"/>
      <c r="B122" s="35"/>
      <c r="C122" s="202" t="s">
        <v>84</v>
      </c>
      <c r="D122" s="202" t="s">
        <v>146</v>
      </c>
      <c r="E122" s="203" t="s">
        <v>147</v>
      </c>
      <c r="F122" s="204" t="s">
        <v>148</v>
      </c>
      <c r="G122" s="205" t="s">
        <v>149</v>
      </c>
      <c r="H122" s="206">
        <v>1</v>
      </c>
      <c r="I122" s="207"/>
      <c r="J122" s="208">
        <f>ROUND(I122*H122,2)</f>
        <v>0</v>
      </c>
      <c r="K122" s="209"/>
      <c r="L122" s="210"/>
      <c r="M122" s="211" t="s">
        <v>1</v>
      </c>
      <c r="N122" s="212" t="s">
        <v>42</v>
      </c>
      <c r="O122" s="8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5" t="s">
        <v>86</v>
      </c>
      <c r="AT122" s="215" t="s">
        <v>146</v>
      </c>
      <c r="AU122" s="215" t="s">
        <v>77</v>
      </c>
      <c r="AY122" s="13" t="s">
        <v>150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84</v>
      </c>
      <c r="BK122" s="216">
        <f>ROUND(I122*H122,2)</f>
        <v>0</v>
      </c>
      <c r="BL122" s="13" t="s">
        <v>84</v>
      </c>
      <c r="BM122" s="215" t="s">
        <v>211</v>
      </c>
    </row>
    <row r="123" s="2" customFormat="1">
      <c r="A123" s="34"/>
      <c r="B123" s="35"/>
      <c r="C123" s="36"/>
      <c r="D123" s="217" t="s">
        <v>152</v>
      </c>
      <c r="E123" s="36"/>
      <c r="F123" s="218" t="s">
        <v>153</v>
      </c>
      <c r="G123" s="36"/>
      <c r="H123" s="36"/>
      <c r="I123" s="219"/>
      <c r="J123" s="36"/>
      <c r="K123" s="36"/>
      <c r="L123" s="40"/>
      <c r="M123" s="220"/>
      <c r="N123" s="221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152</v>
      </c>
      <c r="AU123" s="13" t="s">
        <v>77</v>
      </c>
    </row>
    <row r="124" s="2" customFormat="1" ht="16.5" customHeight="1">
      <c r="A124" s="34"/>
      <c r="B124" s="35"/>
      <c r="C124" s="202" t="s">
        <v>86</v>
      </c>
      <c r="D124" s="202" t="s">
        <v>146</v>
      </c>
      <c r="E124" s="203" t="s">
        <v>154</v>
      </c>
      <c r="F124" s="204" t="s">
        <v>155</v>
      </c>
      <c r="G124" s="205" t="s">
        <v>149</v>
      </c>
      <c r="H124" s="206">
        <v>1</v>
      </c>
      <c r="I124" s="207"/>
      <c r="J124" s="208">
        <f>ROUND(I124*H124,2)</f>
        <v>0</v>
      </c>
      <c r="K124" s="209"/>
      <c r="L124" s="210"/>
      <c r="M124" s="211" t="s">
        <v>1</v>
      </c>
      <c r="N124" s="212" t="s">
        <v>42</v>
      </c>
      <c r="O124" s="8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5" t="s">
        <v>86</v>
      </c>
      <c r="AT124" s="215" t="s">
        <v>146</v>
      </c>
      <c r="AU124" s="215" t="s">
        <v>77</v>
      </c>
      <c r="AY124" s="13" t="s">
        <v>150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3" t="s">
        <v>84</v>
      </c>
      <c r="BK124" s="216">
        <f>ROUND(I124*H124,2)</f>
        <v>0</v>
      </c>
      <c r="BL124" s="13" t="s">
        <v>84</v>
      </c>
      <c r="BM124" s="215" t="s">
        <v>212</v>
      </c>
    </row>
    <row r="125" s="2" customFormat="1">
      <c r="A125" s="34"/>
      <c r="B125" s="35"/>
      <c r="C125" s="36"/>
      <c r="D125" s="217" t="s">
        <v>152</v>
      </c>
      <c r="E125" s="36"/>
      <c r="F125" s="218" t="s">
        <v>157</v>
      </c>
      <c r="G125" s="36"/>
      <c r="H125" s="36"/>
      <c r="I125" s="219"/>
      <c r="J125" s="36"/>
      <c r="K125" s="36"/>
      <c r="L125" s="40"/>
      <c r="M125" s="220"/>
      <c r="N125" s="221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152</v>
      </c>
      <c r="AU125" s="13" t="s">
        <v>77</v>
      </c>
    </row>
    <row r="126" s="2" customFormat="1" ht="21.75" customHeight="1">
      <c r="A126" s="34"/>
      <c r="B126" s="35"/>
      <c r="C126" s="202" t="s">
        <v>158</v>
      </c>
      <c r="D126" s="202" t="s">
        <v>146</v>
      </c>
      <c r="E126" s="203" t="s">
        <v>159</v>
      </c>
      <c r="F126" s="204" t="s">
        <v>160</v>
      </c>
      <c r="G126" s="205" t="s">
        <v>149</v>
      </c>
      <c r="H126" s="206">
        <v>1</v>
      </c>
      <c r="I126" s="207"/>
      <c r="J126" s="208">
        <f>ROUND(I126*H126,2)</f>
        <v>0</v>
      </c>
      <c r="K126" s="209"/>
      <c r="L126" s="210"/>
      <c r="M126" s="211" t="s">
        <v>1</v>
      </c>
      <c r="N126" s="212" t="s">
        <v>42</v>
      </c>
      <c r="O126" s="8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5" t="s">
        <v>86</v>
      </c>
      <c r="AT126" s="215" t="s">
        <v>146</v>
      </c>
      <c r="AU126" s="215" t="s">
        <v>77</v>
      </c>
      <c r="AY126" s="13" t="s">
        <v>150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84</v>
      </c>
      <c r="BK126" s="216">
        <f>ROUND(I126*H126,2)</f>
        <v>0</v>
      </c>
      <c r="BL126" s="13" t="s">
        <v>84</v>
      </c>
      <c r="BM126" s="215" t="s">
        <v>213</v>
      </c>
    </row>
    <row r="127" s="2" customFormat="1">
      <c r="A127" s="34"/>
      <c r="B127" s="35"/>
      <c r="C127" s="36"/>
      <c r="D127" s="217" t="s">
        <v>152</v>
      </c>
      <c r="E127" s="36"/>
      <c r="F127" s="218" t="s">
        <v>162</v>
      </c>
      <c r="G127" s="36"/>
      <c r="H127" s="36"/>
      <c r="I127" s="219"/>
      <c r="J127" s="36"/>
      <c r="K127" s="36"/>
      <c r="L127" s="40"/>
      <c r="M127" s="220"/>
      <c r="N127" s="221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152</v>
      </c>
      <c r="AU127" s="13" t="s">
        <v>77</v>
      </c>
    </row>
    <row r="128" s="2" customFormat="1" ht="16.5" customHeight="1">
      <c r="A128" s="34"/>
      <c r="B128" s="35"/>
      <c r="C128" s="202" t="s">
        <v>163</v>
      </c>
      <c r="D128" s="202" t="s">
        <v>146</v>
      </c>
      <c r="E128" s="203" t="s">
        <v>164</v>
      </c>
      <c r="F128" s="204" t="s">
        <v>165</v>
      </c>
      <c r="G128" s="205" t="s">
        <v>149</v>
      </c>
      <c r="H128" s="206">
        <v>4</v>
      </c>
      <c r="I128" s="207"/>
      <c r="J128" s="208">
        <f>ROUND(I128*H128,2)</f>
        <v>0</v>
      </c>
      <c r="K128" s="209"/>
      <c r="L128" s="210"/>
      <c r="M128" s="211" t="s">
        <v>1</v>
      </c>
      <c r="N128" s="212" t="s">
        <v>42</v>
      </c>
      <c r="O128" s="8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5" t="s">
        <v>86</v>
      </c>
      <c r="AT128" s="215" t="s">
        <v>146</v>
      </c>
      <c r="AU128" s="215" t="s">
        <v>77</v>
      </c>
      <c r="AY128" s="13" t="s">
        <v>150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84</v>
      </c>
      <c r="BK128" s="216">
        <f>ROUND(I128*H128,2)</f>
        <v>0</v>
      </c>
      <c r="BL128" s="13" t="s">
        <v>84</v>
      </c>
      <c r="BM128" s="215" t="s">
        <v>214</v>
      </c>
    </row>
    <row r="129" s="2" customFormat="1">
      <c r="A129" s="34"/>
      <c r="B129" s="35"/>
      <c r="C129" s="36"/>
      <c r="D129" s="217" t="s">
        <v>152</v>
      </c>
      <c r="E129" s="36"/>
      <c r="F129" s="218" t="s">
        <v>167</v>
      </c>
      <c r="G129" s="36"/>
      <c r="H129" s="36"/>
      <c r="I129" s="219"/>
      <c r="J129" s="36"/>
      <c r="K129" s="36"/>
      <c r="L129" s="40"/>
      <c r="M129" s="220"/>
      <c r="N129" s="221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152</v>
      </c>
      <c r="AU129" s="13" t="s">
        <v>77</v>
      </c>
    </row>
    <row r="130" s="2" customFormat="1" ht="16.5" customHeight="1">
      <c r="A130" s="34"/>
      <c r="B130" s="35"/>
      <c r="C130" s="202" t="s">
        <v>168</v>
      </c>
      <c r="D130" s="202" t="s">
        <v>146</v>
      </c>
      <c r="E130" s="203" t="s">
        <v>215</v>
      </c>
      <c r="F130" s="204" t="s">
        <v>216</v>
      </c>
      <c r="G130" s="205" t="s">
        <v>149</v>
      </c>
      <c r="H130" s="206">
        <v>4</v>
      </c>
      <c r="I130" s="207"/>
      <c r="J130" s="208">
        <f>ROUND(I130*H130,2)</f>
        <v>0</v>
      </c>
      <c r="K130" s="209"/>
      <c r="L130" s="210"/>
      <c r="M130" s="211" t="s">
        <v>1</v>
      </c>
      <c r="N130" s="212" t="s">
        <v>42</v>
      </c>
      <c r="O130" s="8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5" t="s">
        <v>86</v>
      </c>
      <c r="AT130" s="215" t="s">
        <v>146</v>
      </c>
      <c r="AU130" s="215" t="s">
        <v>77</v>
      </c>
      <c r="AY130" s="13" t="s">
        <v>150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84</v>
      </c>
      <c r="BK130" s="216">
        <f>ROUND(I130*H130,2)</f>
        <v>0</v>
      </c>
      <c r="BL130" s="13" t="s">
        <v>84</v>
      </c>
      <c r="BM130" s="215" t="s">
        <v>217</v>
      </c>
    </row>
    <row r="131" s="2" customFormat="1">
      <c r="A131" s="34"/>
      <c r="B131" s="35"/>
      <c r="C131" s="36"/>
      <c r="D131" s="217" t="s">
        <v>152</v>
      </c>
      <c r="E131" s="36"/>
      <c r="F131" s="218" t="s">
        <v>216</v>
      </c>
      <c r="G131" s="36"/>
      <c r="H131" s="36"/>
      <c r="I131" s="219"/>
      <c r="J131" s="36"/>
      <c r="K131" s="36"/>
      <c r="L131" s="40"/>
      <c r="M131" s="220"/>
      <c r="N131" s="221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152</v>
      </c>
      <c r="AU131" s="13" t="s">
        <v>77</v>
      </c>
    </row>
    <row r="132" s="2" customFormat="1" ht="24.15" customHeight="1">
      <c r="A132" s="34"/>
      <c r="B132" s="35"/>
      <c r="C132" s="222" t="s">
        <v>173</v>
      </c>
      <c r="D132" s="222" t="s">
        <v>182</v>
      </c>
      <c r="E132" s="223" t="s">
        <v>218</v>
      </c>
      <c r="F132" s="224" t="s">
        <v>184</v>
      </c>
      <c r="G132" s="225" t="s">
        <v>149</v>
      </c>
      <c r="H132" s="226">
        <v>1</v>
      </c>
      <c r="I132" s="227"/>
      <c r="J132" s="228">
        <f>ROUND(I132*H132,2)</f>
        <v>0</v>
      </c>
      <c r="K132" s="229"/>
      <c r="L132" s="40"/>
      <c r="M132" s="230" t="s">
        <v>1</v>
      </c>
      <c r="N132" s="231" t="s">
        <v>42</v>
      </c>
      <c r="O132" s="87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5" t="s">
        <v>84</v>
      </c>
      <c r="AT132" s="215" t="s">
        <v>182</v>
      </c>
      <c r="AU132" s="215" t="s">
        <v>77</v>
      </c>
      <c r="AY132" s="13" t="s">
        <v>150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84</v>
      </c>
      <c r="BK132" s="216">
        <f>ROUND(I132*H132,2)</f>
        <v>0</v>
      </c>
      <c r="BL132" s="13" t="s">
        <v>84</v>
      </c>
      <c r="BM132" s="215" t="s">
        <v>219</v>
      </c>
    </row>
    <row r="133" s="2" customFormat="1">
      <c r="A133" s="34"/>
      <c r="B133" s="35"/>
      <c r="C133" s="36"/>
      <c r="D133" s="217" t="s">
        <v>152</v>
      </c>
      <c r="E133" s="36"/>
      <c r="F133" s="218" t="s">
        <v>186</v>
      </c>
      <c r="G133" s="36"/>
      <c r="H133" s="36"/>
      <c r="I133" s="219"/>
      <c r="J133" s="36"/>
      <c r="K133" s="36"/>
      <c r="L133" s="40"/>
      <c r="M133" s="220"/>
      <c r="N133" s="221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152</v>
      </c>
      <c r="AU133" s="13" t="s">
        <v>77</v>
      </c>
    </row>
    <row r="134" s="11" customFormat="1" ht="25.92" customHeight="1">
      <c r="A134" s="11"/>
      <c r="B134" s="232"/>
      <c r="C134" s="233"/>
      <c r="D134" s="234" t="s">
        <v>76</v>
      </c>
      <c r="E134" s="235" t="s">
        <v>187</v>
      </c>
      <c r="F134" s="235" t="s">
        <v>188</v>
      </c>
      <c r="G134" s="233"/>
      <c r="H134" s="233"/>
      <c r="I134" s="236"/>
      <c r="J134" s="237">
        <f>BK134</f>
        <v>0</v>
      </c>
      <c r="K134" s="233"/>
      <c r="L134" s="238"/>
      <c r="M134" s="239"/>
      <c r="N134" s="240"/>
      <c r="O134" s="240"/>
      <c r="P134" s="241">
        <f>SUM(P135:P138)</f>
        <v>0</v>
      </c>
      <c r="Q134" s="240"/>
      <c r="R134" s="241">
        <f>SUM(R135:R138)</f>
        <v>0</v>
      </c>
      <c r="S134" s="240"/>
      <c r="T134" s="242">
        <f>SUM(T135:T138)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43" t="s">
        <v>163</v>
      </c>
      <c r="AT134" s="244" t="s">
        <v>76</v>
      </c>
      <c r="AU134" s="244" t="s">
        <v>77</v>
      </c>
      <c r="AY134" s="243" t="s">
        <v>150</v>
      </c>
      <c r="BK134" s="245">
        <f>SUM(BK135:BK138)</f>
        <v>0</v>
      </c>
    </row>
    <row r="135" s="2" customFormat="1" ht="44.25" customHeight="1">
      <c r="A135" s="34"/>
      <c r="B135" s="35"/>
      <c r="C135" s="222" t="s">
        <v>177</v>
      </c>
      <c r="D135" s="222" t="s">
        <v>182</v>
      </c>
      <c r="E135" s="223" t="s">
        <v>190</v>
      </c>
      <c r="F135" s="224" t="s">
        <v>191</v>
      </c>
      <c r="G135" s="225" t="s">
        <v>149</v>
      </c>
      <c r="H135" s="226">
        <v>1</v>
      </c>
      <c r="I135" s="227"/>
      <c r="J135" s="228">
        <f>ROUND(I135*H135,2)</f>
        <v>0</v>
      </c>
      <c r="K135" s="229"/>
      <c r="L135" s="40"/>
      <c r="M135" s="230" t="s">
        <v>1</v>
      </c>
      <c r="N135" s="231" t="s">
        <v>42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5" t="s">
        <v>84</v>
      </c>
      <c r="AT135" s="215" t="s">
        <v>182</v>
      </c>
      <c r="AU135" s="215" t="s">
        <v>84</v>
      </c>
      <c r="AY135" s="13" t="s">
        <v>150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3" t="s">
        <v>84</v>
      </c>
      <c r="BK135" s="216">
        <f>ROUND(I135*H135,2)</f>
        <v>0</v>
      </c>
      <c r="BL135" s="13" t="s">
        <v>84</v>
      </c>
      <c r="BM135" s="215" t="s">
        <v>220</v>
      </c>
    </row>
    <row r="136" s="2" customFormat="1">
      <c r="A136" s="34"/>
      <c r="B136" s="35"/>
      <c r="C136" s="36"/>
      <c r="D136" s="217" t="s">
        <v>152</v>
      </c>
      <c r="E136" s="36"/>
      <c r="F136" s="218" t="s">
        <v>193</v>
      </c>
      <c r="G136" s="36"/>
      <c r="H136" s="36"/>
      <c r="I136" s="219"/>
      <c r="J136" s="36"/>
      <c r="K136" s="36"/>
      <c r="L136" s="40"/>
      <c r="M136" s="220"/>
      <c r="N136" s="221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152</v>
      </c>
      <c r="AU136" s="13" t="s">
        <v>84</v>
      </c>
    </row>
    <row r="137" s="2" customFormat="1" ht="49.05" customHeight="1">
      <c r="A137" s="34"/>
      <c r="B137" s="35"/>
      <c r="C137" s="222" t="s">
        <v>181</v>
      </c>
      <c r="D137" s="222" t="s">
        <v>182</v>
      </c>
      <c r="E137" s="223" t="s">
        <v>195</v>
      </c>
      <c r="F137" s="224" t="s">
        <v>196</v>
      </c>
      <c r="G137" s="225" t="s">
        <v>149</v>
      </c>
      <c r="H137" s="226">
        <v>2</v>
      </c>
      <c r="I137" s="227"/>
      <c r="J137" s="228">
        <f>ROUND(I137*H137,2)</f>
        <v>0</v>
      </c>
      <c r="K137" s="229"/>
      <c r="L137" s="40"/>
      <c r="M137" s="230" t="s">
        <v>1</v>
      </c>
      <c r="N137" s="231" t="s">
        <v>42</v>
      </c>
      <c r="O137" s="8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84</v>
      </c>
      <c r="AT137" s="215" t="s">
        <v>182</v>
      </c>
      <c r="AU137" s="215" t="s">
        <v>84</v>
      </c>
      <c r="AY137" s="13" t="s">
        <v>150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3" t="s">
        <v>84</v>
      </c>
      <c r="BK137" s="216">
        <f>ROUND(I137*H137,2)</f>
        <v>0</v>
      </c>
      <c r="BL137" s="13" t="s">
        <v>84</v>
      </c>
      <c r="BM137" s="215" t="s">
        <v>221</v>
      </c>
    </row>
    <row r="138" s="2" customFormat="1">
      <c r="A138" s="34"/>
      <c r="B138" s="35"/>
      <c r="C138" s="36"/>
      <c r="D138" s="217" t="s">
        <v>152</v>
      </c>
      <c r="E138" s="36"/>
      <c r="F138" s="218" t="s">
        <v>198</v>
      </c>
      <c r="G138" s="36"/>
      <c r="H138" s="36"/>
      <c r="I138" s="219"/>
      <c r="J138" s="36"/>
      <c r="K138" s="36"/>
      <c r="L138" s="40"/>
      <c r="M138" s="246"/>
      <c r="N138" s="247"/>
      <c r="O138" s="248"/>
      <c r="P138" s="248"/>
      <c r="Q138" s="248"/>
      <c r="R138" s="248"/>
      <c r="S138" s="248"/>
      <c r="T138" s="249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152</v>
      </c>
      <c r="AU138" s="13" t="s">
        <v>84</v>
      </c>
    </row>
    <row r="139" s="2" customFormat="1" ht="6.96" customHeight="1">
      <c r="A139" s="34"/>
      <c r="B139" s="62"/>
      <c r="C139" s="63"/>
      <c r="D139" s="63"/>
      <c r="E139" s="63"/>
      <c r="F139" s="63"/>
      <c r="G139" s="63"/>
      <c r="H139" s="63"/>
      <c r="I139" s="63"/>
      <c r="J139" s="63"/>
      <c r="K139" s="63"/>
      <c r="L139" s="40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sheet="1" autoFilter="0" formatColumns="0" formatRows="0" objects="1" scenarios="1" spinCount="100000" saltValue="dBYhpg7hJoK2+N3wwgrAzLJAwXzLYYW4HiaZqZPkX7tuQtSCV7xU7KTlk3ymz7dwaQZtRQU0RpXTSnQElys1cw==" hashValue="jnZ7syUdT2Ztv/Q42mIYJcIhdhpR6pn19IpblJitO3c600c5Ytn+VZGcOI2ubw+XFnJohoyIx3q5RUwzL9QEKQ==" algorithmName="SHA-512" password="CC35"/>
  <autoFilter ref="C120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technologie CDP Přerov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124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222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27. 6. 2024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28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36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37</v>
      </c>
      <c r="E32" s="34"/>
      <c r="F32" s="34"/>
      <c r="G32" s="34"/>
      <c r="H32" s="34"/>
      <c r="I32" s="34"/>
      <c r="J32" s="156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39</v>
      </c>
      <c r="G34" s="34"/>
      <c r="H34" s="34"/>
      <c r="I34" s="157" t="s">
        <v>38</v>
      </c>
      <c r="J34" s="157" t="s">
        <v>40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41</v>
      </c>
      <c r="E35" s="146" t="s">
        <v>42</v>
      </c>
      <c r="F35" s="159">
        <f>ROUND((SUM(BE121:BE134)),  2)</f>
        <v>0</v>
      </c>
      <c r="G35" s="34"/>
      <c r="H35" s="34"/>
      <c r="I35" s="160">
        <v>0.20999999999999999</v>
      </c>
      <c r="J35" s="159">
        <f>ROUND(((SUM(BE121:BE134))*I35),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43</v>
      </c>
      <c r="F36" s="159">
        <f>ROUND((SUM(BF121:BF134)),  2)</f>
        <v>0</v>
      </c>
      <c r="G36" s="34"/>
      <c r="H36" s="34"/>
      <c r="I36" s="160">
        <v>0.12</v>
      </c>
      <c r="J36" s="159">
        <f>ROUND(((SUM(BF121:BF134))*I36),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44</v>
      </c>
      <c r="F37" s="159">
        <f>ROUND((SUM(BG121:BG134)),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45</v>
      </c>
      <c r="F38" s="159">
        <f>ROUND((SUM(BH121:BH134)),  2)</f>
        <v>0</v>
      </c>
      <c r="G38" s="34"/>
      <c r="H38" s="34"/>
      <c r="I38" s="160">
        <v>0.12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46</v>
      </c>
      <c r="F39" s="159">
        <f>ROUND((SUM(BI121:BI134)),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50</v>
      </c>
      <c r="E50" s="169"/>
      <c r="F50" s="169"/>
      <c r="G50" s="168" t="s">
        <v>51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1"/>
      <c r="J61" s="173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54</v>
      </c>
      <c r="E65" s="174"/>
      <c r="F65" s="174"/>
      <c r="G65" s="168" t="s">
        <v>55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1"/>
      <c r="J76" s="173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technologie CDP Přerov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124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PS 01.4 - Sál č.4 - ŽST Přerov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CDP Přerov</v>
      </c>
      <c r="G91" s="36"/>
      <c r="H91" s="36"/>
      <c r="I91" s="28" t="s">
        <v>22</v>
      </c>
      <c r="J91" s="75" t="str">
        <f>IF(J14="","",J14)</f>
        <v>27. 6. 2024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9" customFormat="1" ht="24.96" customHeight="1">
      <c r="A99" s="9"/>
      <c r="B99" s="184"/>
      <c r="C99" s="185"/>
      <c r="D99" s="186" t="s">
        <v>132</v>
      </c>
      <c r="E99" s="187"/>
      <c r="F99" s="187"/>
      <c r="G99" s="187"/>
      <c r="H99" s="187"/>
      <c r="I99" s="187"/>
      <c r="J99" s="188">
        <f>J130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9" t="str">
        <f>E7</f>
        <v>Oprava technologie CDP Přerov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123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16.5" customHeight="1">
      <c r="A111" s="34"/>
      <c r="B111" s="35"/>
      <c r="C111" s="36"/>
      <c r="D111" s="36"/>
      <c r="E111" s="179" t="s">
        <v>124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125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E11</f>
        <v>PS 01.4 - Sál č.4 - ŽST Přerov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>CDP Přerov</v>
      </c>
      <c r="G115" s="36"/>
      <c r="H115" s="36"/>
      <c r="I115" s="28" t="s">
        <v>22</v>
      </c>
      <c r="J115" s="75" t="str">
        <f>IF(J14="","",J14)</f>
        <v>27. 6. 2024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>Správa železnic, státní organizace</v>
      </c>
      <c r="G117" s="36"/>
      <c r="H117" s="36"/>
      <c r="I117" s="28" t="s">
        <v>32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30</v>
      </c>
      <c r="D118" s="36"/>
      <c r="E118" s="36"/>
      <c r="F118" s="23" t="str">
        <f>IF(E20="","",E20)</f>
        <v>Vyplň údaj</v>
      </c>
      <c r="G118" s="36"/>
      <c r="H118" s="36"/>
      <c r="I118" s="28" t="s">
        <v>35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134</v>
      </c>
      <c r="D120" s="193" t="s">
        <v>62</v>
      </c>
      <c r="E120" s="193" t="s">
        <v>58</v>
      </c>
      <c r="F120" s="193" t="s">
        <v>59</v>
      </c>
      <c r="G120" s="193" t="s">
        <v>135</v>
      </c>
      <c r="H120" s="193" t="s">
        <v>136</v>
      </c>
      <c r="I120" s="193" t="s">
        <v>137</v>
      </c>
      <c r="J120" s="194" t="s">
        <v>129</v>
      </c>
      <c r="K120" s="195" t="s">
        <v>138</v>
      </c>
      <c r="L120" s="196"/>
      <c r="M120" s="96" t="s">
        <v>1</v>
      </c>
      <c r="N120" s="97" t="s">
        <v>41</v>
      </c>
      <c r="O120" s="97" t="s">
        <v>139</v>
      </c>
      <c r="P120" s="97" t="s">
        <v>140</v>
      </c>
      <c r="Q120" s="97" t="s">
        <v>141</v>
      </c>
      <c r="R120" s="97" t="s">
        <v>142</v>
      </c>
      <c r="S120" s="97" t="s">
        <v>143</v>
      </c>
      <c r="T120" s="98" t="s">
        <v>144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145</v>
      </c>
      <c r="D121" s="36"/>
      <c r="E121" s="36"/>
      <c r="F121" s="36"/>
      <c r="G121" s="36"/>
      <c r="H121" s="36"/>
      <c r="I121" s="36"/>
      <c r="J121" s="197">
        <f>BK121</f>
        <v>0</v>
      </c>
      <c r="K121" s="36"/>
      <c r="L121" s="40"/>
      <c r="M121" s="99"/>
      <c r="N121" s="198"/>
      <c r="O121" s="100"/>
      <c r="P121" s="199">
        <f>P122+SUM(P123:P130)</f>
        <v>0</v>
      </c>
      <c r="Q121" s="100"/>
      <c r="R121" s="199">
        <f>R122+SUM(R123:R130)</f>
        <v>0</v>
      </c>
      <c r="S121" s="100"/>
      <c r="T121" s="200">
        <f>T122+SUM(T123:T130)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131</v>
      </c>
      <c r="BK121" s="201">
        <f>BK122+SUM(BK123:BK130)</f>
        <v>0</v>
      </c>
    </row>
    <row r="122" s="2" customFormat="1" ht="16.5" customHeight="1">
      <c r="A122" s="34"/>
      <c r="B122" s="35"/>
      <c r="C122" s="202" t="s">
        <v>84</v>
      </c>
      <c r="D122" s="202" t="s">
        <v>146</v>
      </c>
      <c r="E122" s="203" t="s">
        <v>164</v>
      </c>
      <c r="F122" s="204" t="s">
        <v>165</v>
      </c>
      <c r="G122" s="205" t="s">
        <v>149</v>
      </c>
      <c r="H122" s="206">
        <v>4</v>
      </c>
      <c r="I122" s="207"/>
      <c r="J122" s="208">
        <f>ROUND(I122*H122,2)</f>
        <v>0</v>
      </c>
      <c r="K122" s="209"/>
      <c r="L122" s="210"/>
      <c r="M122" s="211" t="s">
        <v>1</v>
      </c>
      <c r="N122" s="212" t="s">
        <v>42</v>
      </c>
      <c r="O122" s="8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5" t="s">
        <v>86</v>
      </c>
      <c r="AT122" s="215" t="s">
        <v>146</v>
      </c>
      <c r="AU122" s="215" t="s">
        <v>77</v>
      </c>
      <c r="AY122" s="13" t="s">
        <v>150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84</v>
      </c>
      <c r="BK122" s="216">
        <f>ROUND(I122*H122,2)</f>
        <v>0</v>
      </c>
      <c r="BL122" s="13" t="s">
        <v>84</v>
      </c>
      <c r="BM122" s="215" t="s">
        <v>223</v>
      </c>
    </row>
    <row r="123" s="2" customFormat="1">
      <c r="A123" s="34"/>
      <c r="B123" s="35"/>
      <c r="C123" s="36"/>
      <c r="D123" s="217" t="s">
        <v>152</v>
      </c>
      <c r="E123" s="36"/>
      <c r="F123" s="218" t="s">
        <v>167</v>
      </c>
      <c r="G123" s="36"/>
      <c r="H123" s="36"/>
      <c r="I123" s="219"/>
      <c r="J123" s="36"/>
      <c r="K123" s="36"/>
      <c r="L123" s="40"/>
      <c r="M123" s="220"/>
      <c r="N123" s="221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152</v>
      </c>
      <c r="AU123" s="13" t="s">
        <v>77</v>
      </c>
    </row>
    <row r="124" s="2" customFormat="1" ht="16.5" customHeight="1">
      <c r="A124" s="34"/>
      <c r="B124" s="35"/>
      <c r="C124" s="202" t="s">
        <v>86</v>
      </c>
      <c r="D124" s="202" t="s">
        <v>146</v>
      </c>
      <c r="E124" s="203" t="s">
        <v>169</v>
      </c>
      <c r="F124" s="204" t="s">
        <v>170</v>
      </c>
      <c r="G124" s="205" t="s">
        <v>149</v>
      </c>
      <c r="H124" s="206">
        <v>4</v>
      </c>
      <c r="I124" s="207"/>
      <c r="J124" s="208">
        <f>ROUND(I124*H124,2)</f>
        <v>0</v>
      </c>
      <c r="K124" s="209"/>
      <c r="L124" s="210"/>
      <c r="M124" s="211" t="s">
        <v>1</v>
      </c>
      <c r="N124" s="212" t="s">
        <v>42</v>
      </c>
      <c r="O124" s="8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5" t="s">
        <v>86</v>
      </c>
      <c r="AT124" s="215" t="s">
        <v>146</v>
      </c>
      <c r="AU124" s="215" t="s">
        <v>77</v>
      </c>
      <c r="AY124" s="13" t="s">
        <v>150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3" t="s">
        <v>84</v>
      </c>
      <c r="BK124" s="216">
        <f>ROUND(I124*H124,2)</f>
        <v>0</v>
      </c>
      <c r="BL124" s="13" t="s">
        <v>84</v>
      </c>
      <c r="BM124" s="215" t="s">
        <v>224</v>
      </c>
    </row>
    <row r="125" s="2" customFormat="1">
      <c r="A125" s="34"/>
      <c r="B125" s="35"/>
      <c r="C125" s="36"/>
      <c r="D125" s="217" t="s">
        <v>152</v>
      </c>
      <c r="E125" s="36"/>
      <c r="F125" s="218" t="s">
        <v>172</v>
      </c>
      <c r="G125" s="36"/>
      <c r="H125" s="36"/>
      <c r="I125" s="219"/>
      <c r="J125" s="36"/>
      <c r="K125" s="36"/>
      <c r="L125" s="40"/>
      <c r="M125" s="220"/>
      <c r="N125" s="221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152</v>
      </c>
      <c r="AU125" s="13" t="s">
        <v>77</v>
      </c>
    </row>
    <row r="126" s="2" customFormat="1" ht="16.5" customHeight="1">
      <c r="A126" s="34"/>
      <c r="B126" s="35"/>
      <c r="C126" s="202" t="s">
        <v>158</v>
      </c>
      <c r="D126" s="202" t="s">
        <v>146</v>
      </c>
      <c r="E126" s="203" t="s">
        <v>174</v>
      </c>
      <c r="F126" s="204" t="s">
        <v>175</v>
      </c>
      <c r="G126" s="205" t="s">
        <v>149</v>
      </c>
      <c r="H126" s="206">
        <v>4</v>
      </c>
      <c r="I126" s="207"/>
      <c r="J126" s="208">
        <f>ROUND(I126*H126,2)</f>
        <v>0</v>
      </c>
      <c r="K126" s="209"/>
      <c r="L126" s="210"/>
      <c r="M126" s="211" t="s">
        <v>1</v>
      </c>
      <c r="N126" s="212" t="s">
        <v>42</v>
      </c>
      <c r="O126" s="8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5" t="s">
        <v>86</v>
      </c>
      <c r="AT126" s="215" t="s">
        <v>146</v>
      </c>
      <c r="AU126" s="215" t="s">
        <v>77</v>
      </c>
      <c r="AY126" s="13" t="s">
        <v>150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84</v>
      </c>
      <c r="BK126" s="216">
        <f>ROUND(I126*H126,2)</f>
        <v>0</v>
      </c>
      <c r="BL126" s="13" t="s">
        <v>84</v>
      </c>
      <c r="BM126" s="215" t="s">
        <v>225</v>
      </c>
    </row>
    <row r="127" s="2" customFormat="1">
      <c r="A127" s="34"/>
      <c r="B127" s="35"/>
      <c r="C127" s="36"/>
      <c r="D127" s="217" t="s">
        <v>152</v>
      </c>
      <c r="E127" s="36"/>
      <c r="F127" s="218" t="s">
        <v>175</v>
      </c>
      <c r="G127" s="36"/>
      <c r="H127" s="36"/>
      <c r="I127" s="219"/>
      <c r="J127" s="36"/>
      <c r="K127" s="36"/>
      <c r="L127" s="40"/>
      <c r="M127" s="220"/>
      <c r="N127" s="221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152</v>
      </c>
      <c r="AU127" s="13" t="s">
        <v>77</v>
      </c>
    </row>
    <row r="128" s="2" customFormat="1" ht="16.5" customHeight="1">
      <c r="A128" s="34"/>
      <c r="B128" s="35"/>
      <c r="C128" s="222" t="s">
        <v>163</v>
      </c>
      <c r="D128" s="222" t="s">
        <v>182</v>
      </c>
      <c r="E128" s="223" t="s">
        <v>226</v>
      </c>
      <c r="F128" s="224" t="s">
        <v>227</v>
      </c>
      <c r="G128" s="225" t="s">
        <v>149</v>
      </c>
      <c r="H128" s="226">
        <v>1</v>
      </c>
      <c r="I128" s="227"/>
      <c r="J128" s="228">
        <f>ROUND(I128*H128,2)</f>
        <v>0</v>
      </c>
      <c r="K128" s="229"/>
      <c r="L128" s="40"/>
      <c r="M128" s="230" t="s">
        <v>1</v>
      </c>
      <c r="N128" s="231" t="s">
        <v>42</v>
      </c>
      <c r="O128" s="8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5" t="s">
        <v>84</v>
      </c>
      <c r="AT128" s="215" t="s">
        <v>182</v>
      </c>
      <c r="AU128" s="215" t="s">
        <v>77</v>
      </c>
      <c r="AY128" s="13" t="s">
        <v>150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84</v>
      </c>
      <c r="BK128" s="216">
        <f>ROUND(I128*H128,2)</f>
        <v>0</v>
      </c>
      <c r="BL128" s="13" t="s">
        <v>84</v>
      </c>
      <c r="BM128" s="215" t="s">
        <v>228</v>
      </c>
    </row>
    <row r="129" s="2" customFormat="1">
      <c r="A129" s="34"/>
      <c r="B129" s="35"/>
      <c r="C129" s="36"/>
      <c r="D129" s="217" t="s">
        <v>152</v>
      </c>
      <c r="E129" s="36"/>
      <c r="F129" s="218" t="s">
        <v>227</v>
      </c>
      <c r="G129" s="36"/>
      <c r="H129" s="36"/>
      <c r="I129" s="219"/>
      <c r="J129" s="36"/>
      <c r="K129" s="36"/>
      <c r="L129" s="40"/>
      <c r="M129" s="220"/>
      <c r="N129" s="221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152</v>
      </c>
      <c r="AU129" s="13" t="s">
        <v>77</v>
      </c>
    </row>
    <row r="130" s="11" customFormat="1" ht="25.92" customHeight="1">
      <c r="A130" s="11"/>
      <c r="B130" s="232"/>
      <c r="C130" s="233"/>
      <c r="D130" s="234" t="s">
        <v>76</v>
      </c>
      <c r="E130" s="235" t="s">
        <v>187</v>
      </c>
      <c r="F130" s="235" t="s">
        <v>188</v>
      </c>
      <c r="G130" s="233"/>
      <c r="H130" s="233"/>
      <c r="I130" s="236"/>
      <c r="J130" s="237">
        <f>BK130</f>
        <v>0</v>
      </c>
      <c r="K130" s="233"/>
      <c r="L130" s="238"/>
      <c r="M130" s="239"/>
      <c r="N130" s="240"/>
      <c r="O130" s="240"/>
      <c r="P130" s="241">
        <f>SUM(P131:P134)</f>
        <v>0</v>
      </c>
      <c r="Q130" s="240"/>
      <c r="R130" s="241">
        <f>SUM(R131:R134)</f>
        <v>0</v>
      </c>
      <c r="S130" s="240"/>
      <c r="T130" s="242">
        <f>SUM(T131:T134)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43" t="s">
        <v>163</v>
      </c>
      <c r="AT130" s="244" t="s">
        <v>76</v>
      </c>
      <c r="AU130" s="244" t="s">
        <v>77</v>
      </c>
      <c r="AY130" s="243" t="s">
        <v>150</v>
      </c>
      <c r="BK130" s="245">
        <f>SUM(BK131:BK134)</f>
        <v>0</v>
      </c>
    </row>
    <row r="131" s="2" customFormat="1" ht="44.25" customHeight="1">
      <c r="A131" s="34"/>
      <c r="B131" s="35"/>
      <c r="C131" s="222" t="s">
        <v>168</v>
      </c>
      <c r="D131" s="222" t="s">
        <v>182</v>
      </c>
      <c r="E131" s="223" t="s">
        <v>190</v>
      </c>
      <c r="F131" s="224" t="s">
        <v>191</v>
      </c>
      <c r="G131" s="225" t="s">
        <v>149</v>
      </c>
      <c r="H131" s="226">
        <v>1</v>
      </c>
      <c r="I131" s="227"/>
      <c r="J131" s="228">
        <f>ROUND(I131*H131,2)</f>
        <v>0</v>
      </c>
      <c r="K131" s="229"/>
      <c r="L131" s="40"/>
      <c r="M131" s="230" t="s">
        <v>1</v>
      </c>
      <c r="N131" s="231" t="s">
        <v>42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84</v>
      </c>
      <c r="AT131" s="215" t="s">
        <v>182</v>
      </c>
      <c r="AU131" s="215" t="s">
        <v>84</v>
      </c>
      <c r="AY131" s="13" t="s">
        <v>150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3" t="s">
        <v>84</v>
      </c>
      <c r="BK131" s="216">
        <f>ROUND(I131*H131,2)</f>
        <v>0</v>
      </c>
      <c r="BL131" s="13" t="s">
        <v>84</v>
      </c>
      <c r="BM131" s="215" t="s">
        <v>229</v>
      </c>
    </row>
    <row r="132" s="2" customFormat="1">
      <c r="A132" s="34"/>
      <c r="B132" s="35"/>
      <c r="C132" s="36"/>
      <c r="D132" s="217" t="s">
        <v>152</v>
      </c>
      <c r="E132" s="36"/>
      <c r="F132" s="218" t="s">
        <v>193</v>
      </c>
      <c r="G132" s="36"/>
      <c r="H132" s="36"/>
      <c r="I132" s="219"/>
      <c r="J132" s="36"/>
      <c r="K132" s="36"/>
      <c r="L132" s="40"/>
      <c r="M132" s="220"/>
      <c r="N132" s="221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152</v>
      </c>
      <c r="AU132" s="13" t="s">
        <v>84</v>
      </c>
    </row>
    <row r="133" s="2" customFormat="1" ht="49.05" customHeight="1">
      <c r="A133" s="34"/>
      <c r="B133" s="35"/>
      <c r="C133" s="222" t="s">
        <v>173</v>
      </c>
      <c r="D133" s="222" t="s">
        <v>182</v>
      </c>
      <c r="E133" s="223" t="s">
        <v>195</v>
      </c>
      <c r="F133" s="224" t="s">
        <v>196</v>
      </c>
      <c r="G133" s="225" t="s">
        <v>149</v>
      </c>
      <c r="H133" s="226">
        <v>2</v>
      </c>
      <c r="I133" s="227"/>
      <c r="J133" s="228">
        <f>ROUND(I133*H133,2)</f>
        <v>0</v>
      </c>
      <c r="K133" s="229"/>
      <c r="L133" s="40"/>
      <c r="M133" s="230" t="s">
        <v>1</v>
      </c>
      <c r="N133" s="231" t="s">
        <v>42</v>
      </c>
      <c r="O133" s="8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5" t="s">
        <v>84</v>
      </c>
      <c r="AT133" s="215" t="s">
        <v>182</v>
      </c>
      <c r="AU133" s="215" t="s">
        <v>84</v>
      </c>
      <c r="AY133" s="13" t="s">
        <v>150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3" t="s">
        <v>84</v>
      </c>
      <c r="BK133" s="216">
        <f>ROUND(I133*H133,2)</f>
        <v>0</v>
      </c>
      <c r="BL133" s="13" t="s">
        <v>84</v>
      </c>
      <c r="BM133" s="215" t="s">
        <v>230</v>
      </c>
    </row>
    <row r="134" s="2" customFormat="1">
      <c r="A134" s="34"/>
      <c r="B134" s="35"/>
      <c r="C134" s="36"/>
      <c r="D134" s="217" t="s">
        <v>152</v>
      </c>
      <c r="E134" s="36"/>
      <c r="F134" s="218" t="s">
        <v>198</v>
      </c>
      <c r="G134" s="36"/>
      <c r="H134" s="36"/>
      <c r="I134" s="219"/>
      <c r="J134" s="36"/>
      <c r="K134" s="36"/>
      <c r="L134" s="40"/>
      <c r="M134" s="246"/>
      <c r="N134" s="247"/>
      <c r="O134" s="248"/>
      <c r="P134" s="248"/>
      <c r="Q134" s="248"/>
      <c r="R134" s="248"/>
      <c r="S134" s="248"/>
      <c r="T134" s="249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152</v>
      </c>
      <c r="AU134" s="13" t="s">
        <v>84</v>
      </c>
    </row>
    <row r="135" s="2" customFormat="1" ht="6.96" customHeight="1">
      <c r="A135" s="34"/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40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sheet="1" autoFilter="0" formatColumns="0" formatRows="0" objects="1" scenarios="1" spinCount="100000" saltValue="FyTicvT/6ziuYnhCpCdvBHXYC5ByjB2sTkORK7YmyUqjUa3LePjFx1m7JnAk7ETnm6/D1zHNHUkEjPf9yFmEUA==" hashValue="OquSW4Z53Mmnufclu48thEH+y9ilFVr2hT+vhpVhmsPnzUCkHIVwpsL/7wE1UB8pheDPEIygEM1ZN0/vodlsVw==" algorithmName="SHA-512" password="CC35"/>
  <autoFilter ref="C120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technologie CDP Přerov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231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232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27. 6. 2024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28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36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37</v>
      </c>
      <c r="E32" s="34"/>
      <c r="F32" s="34"/>
      <c r="G32" s="34"/>
      <c r="H32" s="34"/>
      <c r="I32" s="34"/>
      <c r="J32" s="156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39</v>
      </c>
      <c r="G34" s="34"/>
      <c r="H34" s="34"/>
      <c r="I34" s="157" t="s">
        <v>38</v>
      </c>
      <c r="J34" s="157" t="s">
        <v>40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41</v>
      </c>
      <c r="E35" s="146" t="s">
        <v>42</v>
      </c>
      <c r="F35" s="159">
        <f>ROUND((SUM(BE121:BE140)),  2)</f>
        <v>0</v>
      </c>
      <c r="G35" s="34"/>
      <c r="H35" s="34"/>
      <c r="I35" s="160">
        <v>0.20999999999999999</v>
      </c>
      <c r="J35" s="159">
        <f>ROUND(((SUM(BE121:BE140))*I35),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43</v>
      </c>
      <c r="F36" s="159">
        <f>ROUND((SUM(BF121:BF140)),  2)</f>
        <v>0</v>
      </c>
      <c r="G36" s="34"/>
      <c r="H36" s="34"/>
      <c r="I36" s="160">
        <v>0.12</v>
      </c>
      <c r="J36" s="159">
        <f>ROUND(((SUM(BF121:BF140))*I36),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44</v>
      </c>
      <c r="F37" s="159">
        <f>ROUND((SUM(BG121:BG140)),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45</v>
      </c>
      <c r="F38" s="159">
        <f>ROUND((SUM(BH121:BH140)),  2)</f>
        <v>0</v>
      </c>
      <c r="G38" s="34"/>
      <c r="H38" s="34"/>
      <c r="I38" s="160">
        <v>0.12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46</v>
      </c>
      <c r="F39" s="159">
        <f>ROUND((SUM(BI121:BI140)),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50</v>
      </c>
      <c r="E50" s="169"/>
      <c r="F50" s="169"/>
      <c r="G50" s="168" t="s">
        <v>51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1"/>
      <c r="J61" s="173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54</v>
      </c>
      <c r="E65" s="174"/>
      <c r="F65" s="174"/>
      <c r="G65" s="168" t="s">
        <v>55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1"/>
      <c r="J76" s="173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technologie CDP Přerov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231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PS 02.1 - Sál č.1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CDP Přerov</v>
      </c>
      <c r="G91" s="36"/>
      <c r="H91" s="36"/>
      <c r="I91" s="28" t="s">
        <v>22</v>
      </c>
      <c r="J91" s="75" t="str">
        <f>IF(J14="","",J14)</f>
        <v>27. 6. 2024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9" customFormat="1" ht="24.96" customHeight="1">
      <c r="A99" s="9"/>
      <c r="B99" s="184"/>
      <c r="C99" s="185"/>
      <c r="D99" s="186" t="s">
        <v>132</v>
      </c>
      <c r="E99" s="187"/>
      <c r="F99" s="187"/>
      <c r="G99" s="187"/>
      <c r="H99" s="187"/>
      <c r="I99" s="187"/>
      <c r="J99" s="188">
        <f>J122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9" t="str">
        <f>E7</f>
        <v>Oprava technologie CDP Přerov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123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16.5" customHeight="1">
      <c r="A111" s="34"/>
      <c r="B111" s="35"/>
      <c r="C111" s="36"/>
      <c r="D111" s="36"/>
      <c r="E111" s="179" t="s">
        <v>231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125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E11</f>
        <v>PS 02.1 - Sál č.1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>CDP Přerov</v>
      </c>
      <c r="G115" s="36"/>
      <c r="H115" s="36"/>
      <c r="I115" s="28" t="s">
        <v>22</v>
      </c>
      <c r="J115" s="75" t="str">
        <f>IF(J14="","",J14)</f>
        <v>27. 6. 2024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>Správa železnic, státní organizace</v>
      </c>
      <c r="G117" s="36"/>
      <c r="H117" s="36"/>
      <c r="I117" s="28" t="s">
        <v>32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30</v>
      </c>
      <c r="D118" s="36"/>
      <c r="E118" s="36"/>
      <c r="F118" s="23" t="str">
        <f>IF(E20="","",E20)</f>
        <v>Vyplň údaj</v>
      </c>
      <c r="G118" s="36"/>
      <c r="H118" s="36"/>
      <c r="I118" s="28" t="s">
        <v>35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134</v>
      </c>
      <c r="D120" s="193" t="s">
        <v>62</v>
      </c>
      <c r="E120" s="193" t="s">
        <v>58</v>
      </c>
      <c r="F120" s="193" t="s">
        <v>59</v>
      </c>
      <c r="G120" s="193" t="s">
        <v>135</v>
      </c>
      <c r="H120" s="193" t="s">
        <v>136</v>
      </c>
      <c r="I120" s="193" t="s">
        <v>137</v>
      </c>
      <c r="J120" s="194" t="s">
        <v>129</v>
      </c>
      <c r="K120" s="195" t="s">
        <v>138</v>
      </c>
      <c r="L120" s="196"/>
      <c r="M120" s="96" t="s">
        <v>1</v>
      </c>
      <c r="N120" s="97" t="s">
        <v>41</v>
      </c>
      <c r="O120" s="97" t="s">
        <v>139</v>
      </c>
      <c r="P120" s="97" t="s">
        <v>140</v>
      </c>
      <c r="Q120" s="97" t="s">
        <v>141</v>
      </c>
      <c r="R120" s="97" t="s">
        <v>142</v>
      </c>
      <c r="S120" s="97" t="s">
        <v>143</v>
      </c>
      <c r="T120" s="98" t="s">
        <v>144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145</v>
      </c>
      <c r="D121" s="36"/>
      <c r="E121" s="36"/>
      <c r="F121" s="36"/>
      <c r="G121" s="36"/>
      <c r="H121" s="36"/>
      <c r="I121" s="36"/>
      <c r="J121" s="197">
        <f>BK121</f>
        <v>0</v>
      </c>
      <c r="K121" s="36"/>
      <c r="L121" s="40"/>
      <c r="M121" s="99"/>
      <c r="N121" s="198"/>
      <c r="O121" s="100"/>
      <c r="P121" s="199">
        <f>P122</f>
        <v>0</v>
      </c>
      <c r="Q121" s="100"/>
      <c r="R121" s="199">
        <f>R122</f>
        <v>0</v>
      </c>
      <c r="S121" s="100"/>
      <c r="T121" s="200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131</v>
      </c>
      <c r="BK121" s="201">
        <f>BK122</f>
        <v>0</v>
      </c>
    </row>
    <row r="122" s="11" customFormat="1" ht="25.92" customHeight="1">
      <c r="A122" s="11"/>
      <c r="B122" s="232"/>
      <c r="C122" s="233"/>
      <c r="D122" s="234" t="s">
        <v>76</v>
      </c>
      <c r="E122" s="235" t="s">
        <v>187</v>
      </c>
      <c r="F122" s="235" t="s">
        <v>188</v>
      </c>
      <c r="G122" s="233"/>
      <c r="H122" s="233"/>
      <c r="I122" s="236"/>
      <c r="J122" s="237">
        <f>BK122</f>
        <v>0</v>
      </c>
      <c r="K122" s="233"/>
      <c r="L122" s="238"/>
      <c r="M122" s="239"/>
      <c r="N122" s="240"/>
      <c r="O122" s="240"/>
      <c r="P122" s="241">
        <f>SUM(P123:P140)</f>
        <v>0</v>
      </c>
      <c r="Q122" s="240"/>
      <c r="R122" s="241">
        <f>SUM(R123:R140)</f>
        <v>0</v>
      </c>
      <c r="S122" s="240"/>
      <c r="T122" s="242">
        <f>SUM(T123:T140)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43" t="s">
        <v>163</v>
      </c>
      <c r="AT122" s="244" t="s">
        <v>76</v>
      </c>
      <c r="AU122" s="244" t="s">
        <v>77</v>
      </c>
      <c r="AY122" s="243" t="s">
        <v>150</v>
      </c>
      <c r="BK122" s="245">
        <f>SUM(BK123:BK140)</f>
        <v>0</v>
      </c>
    </row>
    <row r="123" s="2" customFormat="1" ht="16.5" customHeight="1">
      <c r="A123" s="34"/>
      <c r="B123" s="35"/>
      <c r="C123" s="202" t="s">
        <v>84</v>
      </c>
      <c r="D123" s="202" t="s">
        <v>146</v>
      </c>
      <c r="E123" s="203" t="s">
        <v>169</v>
      </c>
      <c r="F123" s="204" t="s">
        <v>233</v>
      </c>
      <c r="G123" s="205" t="s">
        <v>149</v>
      </c>
      <c r="H123" s="206">
        <v>16</v>
      </c>
      <c r="I123" s="207"/>
      <c r="J123" s="208">
        <f>ROUND(I123*H123,2)</f>
        <v>0</v>
      </c>
      <c r="K123" s="209"/>
      <c r="L123" s="210"/>
      <c r="M123" s="211" t="s">
        <v>1</v>
      </c>
      <c r="N123" s="212" t="s">
        <v>42</v>
      </c>
      <c r="O123" s="8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86</v>
      </c>
      <c r="AT123" s="215" t="s">
        <v>146</v>
      </c>
      <c r="AU123" s="215" t="s">
        <v>84</v>
      </c>
      <c r="AY123" s="13" t="s">
        <v>150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3" t="s">
        <v>84</v>
      </c>
      <c r="BK123" s="216">
        <f>ROUND(I123*H123,2)</f>
        <v>0</v>
      </c>
      <c r="BL123" s="13" t="s">
        <v>84</v>
      </c>
      <c r="BM123" s="215" t="s">
        <v>234</v>
      </c>
    </row>
    <row r="124" s="2" customFormat="1">
      <c r="A124" s="34"/>
      <c r="B124" s="35"/>
      <c r="C124" s="36"/>
      <c r="D124" s="217" t="s">
        <v>152</v>
      </c>
      <c r="E124" s="36"/>
      <c r="F124" s="218" t="s">
        <v>235</v>
      </c>
      <c r="G124" s="36"/>
      <c r="H124" s="36"/>
      <c r="I124" s="219"/>
      <c r="J124" s="36"/>
      <c r="K124" s="36"/>
      <c r="L124" s="40"/>
      <c r="M124" s="220"/>
      <c r="N124" s="221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152</v>
      </c>
      <c r="AU124" s="13" t="s">
        <v>84</v>
      </c>
    </row>
    <row r="125" s="2" customFormat="1" ht="24.15" customHeight="1">
      <c r="A125" s="34"/>
      <c r="B125" s="35"/>
      <c r="C125" s="222" t="s">
        <v>86</v>
      </c>
      <c r="D125" s="222" t="s">
        <v>182</v>
      </c>
      <c r="E125" s="223" t="s">
        <v>236</v>
      </c>
      <c r="F125" s="224" t="s">
        <v>237</v>
      </c>
      <c r="G125" s="225" t="s">
        <v>149</v>
      </c>
      <c r="H125" s="226">
        <v>16</v>
      </c>
      <c r="I125" s="227"/>
      <c r="J125" s="228">
        <f>ROUND(I125*H125,2)</f>
        <v>0</v>
      </c>
      <c r="K125" s="229"/>
      <c r="L125" s="40"/>
      <c r="M125" s="230" t="s">
        <v>1</v>
      </c>
      <c r="N125" s="231" t="s">
        <v>42</v>
      </c>
      <c r="O125" s="8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5" t="s">
        <v>84</v>
      </c>
      <c r="AT125" s="215" t="s">
        <v>182</v>
      </c>
      <c r="AU125" s="215" t="s">
        <v>84</v>
      </c>
      <c r="AY125" s="13" t="s">
        <v>150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3" t="s">
        <v>84</v>
      </c>
      <c r="BK125" s="216">
        <f>ROUND(I125*H125,2)</f>
        <v>0</v>
      </c>
      <c r="BL125" s="13" t="s">
        <v>84</v>
      </c>
      <c r="BM125" s="215" t="s">
        <v>238</v>
      </c>
    </row>
    <row r="126" s="2" customFormat="1">
      <c r="A126" s="34"/>
      <c r="B126" s="35"/>
      <c r="C126" s="36"/>
      <c r="D126" s="217" t="s">
        <v>152</v>
      </c>
      <c r="E126" s="36"/>
      <c r="F126" s="218" t="s">
        <v>239</v>
      </c>
      <c r="G126" s="36"/>
      <c r="H126" s="36"/>
      <c r="I126" s="219"/>
      <c r="J126" s="36"/>
      <c r="K126" s="36"/>
      <c r="L126" s="40"/>
      <c r="M126" s="220"/>
      <c r="N126" s="221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152</v>
      </c>
      <c r="AU126" s="13" t="s">
        <v>84</v>
      </c>
    </row>
    <row r="127" s="2" customFormat="1" ht="24.15" customHeight="1">
      <c r="A127" s="34"/>
      <c r="B127" s="35"/>
      <c r="C127" s="202" t="s">
        <v>158</v>
      </c>
      <c r="D127" s="202" t="s">
        <v>146</v>
      </c>
      <c r="E127" s="203" t="s">
        <v>240</v>
      </c>
      <c r="F127" s="204" t="s">
        <v>241</v>
      </c>
      <c r="G127" s="205" t="s">
        <v>149</v>
      </c>
      <c r="H127" s="206">
        <v>4</v>
      </c>
      <c r="I127" s="207"/>
      <c r="J127" s="208">
        <f>ROUND(I127*H127,2)</f>
        <v>0</v>
      </c>
      <c r="K127" s="209"/>
      <c r="L127" s="210"/>
      <c r="M127" s="211" t="s">
        <v>1</v>
      </c>
      <c r="N127" s="212" t="s">
        <v>42</v>
      </c>
      <c r="O127" s="8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5" t="s">
        <v>86</v>
      </c>
      <c r="AT127" s="215" t="s">
        <v>146</v>
      </c>
      <c r="AU127" s="215" t="s">
        <v>84</v>
      </c>
      <c r="AY127" s="13" t="s">
        <v>150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3" t="s">
        <v>84</v>
      </c>
      <c r="BK127" s="216">
        <f>ROUND(I127*H127,2)</f>
        <v>0</v>
      </c>
      <c r="BL127" s="13" t="s">
        <v>84</v>
      </c>
      <c r="BM127" s="215" t="s">
        <v>242</v>
      </c>
    </row>
    <row r="128" s="2" customFormat="1">
      <c r="A128" s="34"/>
      <c r="B128" s="35"/>
      <c r="C128" s="36"/>
      <c r="D128" s="217" t="s">
        <v>152</v>
      </c>
      <c r="E128" s="36"/>
      <c r="F128" s="218" t="s">
        <v>243</v>
      </c>
      <c r="G128" s="36"/>
      <c r="H128" s="36"/>
      <c r="I128" s="219"/>
      <c r="J128" s="36"/>
      <c r="K128" s="36"/>
      <c r="L128" s="40"/>
      <c r="M128" s="220"/>
      <c r="N128" s="221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152</v>
      </c>
      <c r="AU128" s="13" t="s">
        <v>84</v>
      </c>
    </row>
    <row r="129" s="2" customFormat="1" ht="16.5" customHeight="1">
      <c r="A129" s="34"/>
      <c r="B129" s="35"/>
      <c r="C129" s="222" t="s">
        <v>163</v>
      </c>
      <c r="D129" s="222" t="s">
        <v>182</v>
      </c>
      <c r="E129" s="223" t="s">
        <v>244</v>
      </c>
      <c r="F129" s="224" t="s">
        <v>245</v>
      </c>
      <c r="G129" s="225" t="s">
        <v>246</v>
      </c>
      <c r="H129" s="226">
        <v>4</v>
      </c>
      <c r="I129" s="227"/>
      <c r="J129" s="228">
        <f>ROUND(I129*H129,2)</f>
        <v>0</v>
      </c>
      <c r="K129" s="229"/>
      <c r="L129" s="40"/>
      <c r="M129" s="230" t="s">
        <v>1</v>
      </c>
      <c r="N129" s="231" t="s">
        <v>42</v>
      </c>
      <c r="O129" s="8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5" t="s">
        <v>84</v>
      </c>
      <c r="AT129" s="215" t="s">
        <v>182</v>
      </c>
      <c r="AU129" s="215" t="s">
        <v>84</v>
      </c>
      <c r="AY129" s="13" t="s">
        <v>150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3" t="s">
        <v>84</v>
      </c>
      <c r="BK129" s="216">
        <f>ROUND(I129*H129,2)</f>
        <v>0</v>
      </c>
      <c r="BL129" s="13" t="s">
        <v>84</v>
      </c>
      <c r="BM129" s="215" t="s">
        <v>247</v>
      </c>
    </row>
    <row r="130" s="2" customFormat="1">
      <c r="A130" s="34"/>
      <c r="B130" s="35"/>
      <c r="C130" s="36"/>
      <c r="D130" s="217" t="s">
        <v>152</v>
      </c>
      <c r="E130" s="36"/>
      <c r="F130" s="218" t="s">
        <v>245</v>
      </c>
      <c r="G130" s="36"/>
      <c r="H130" s="36"/>
      <c r="I130" s="219"/>
      <c r="J130" s="36"/>
      <c r="K130" s="36"/>
      <c r="L130" s="40"/>
      <c r="M130" s="220"/>
      <c r="N130" s="221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152</v>
      </c>
      <c r="AU130" s="13" t="s">
        <v>84</v>
      </c>
    </row>
    <row r="131" s="2" customFormat="1" ht="16.5" customHeight="1">
      <c r="A131" s="34"/>
      <c r="B131" s="35"/>
      <c r="C131" s="222" t="s">
        <v>168</v>
      </c>
      <c r="D131" s="222" t="s">
        <v>182</v>
      </c>
      <c r="E131" s="223" t="s">
        <v>248</v>
      </c>
      <c r="F131" s="224" t="s">
        <v>249</v>
      </c>
      <c r="G131" s="225" t="s">
        <v>246</v>
      </c>
      <c r="H131" s="226">
        <v>4</v>
      </c>
      <c r="I131" s="227"/>
      <c r="J131" s="228">
        <f>ROUND(I131*H131,2)</f>
        <v>0</v>
      </c>
      <c r="K131" s="229"/>
      <c r="L131" s="40"/>
      <c r="M131" s="230" t="s">
        <v>1</v>
      </c>
      <c r="N131" s="231" t="s">
        <v>42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84</v>
      </c>
      <c r="AT131" s="215" t="s">
        <v>182</v>
      </c>
      <c r="AU131" s="215" t="s">
        <v>84</v>
      </c>
      <c r="AY131" s="13" t="s">
        <v>150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3" t="s">
        <v>84</v>
      </c>
      <c r="BK131" s="216">
        <f>ROUND(I131*H131,2)</f>
        <v>0</v>
      </c>
      <c r="BL131" s="13" t="s">
        <v>84</v>
      </c>
      <c r="BM131" s="215" t="s">
        <v>250</v>
      </c>
    </row>
    <row r="132" s="2" customFormat="1">
      <c r="A132" s="34"/>
      <c r="B132" s="35"/>
      <c r="C132" s="36"/>
      <c r="D132" s="217" t="s">
        <v>152</v>
      </c>
      <c r="E132" s="36"/>
      <c r="F132" s="218" t="s">
        <v>249</v>
      </c>
      <c r="G132" s="36"/>
      <c r="H132" s="36"/>
      <c r="I132" s="219"/>
      <c r="J132" s="36"/>
      <c r="K132" s="36"/>
      <c r="L132" s="40"/>
      <c r="M132" s="220"/>
      <c r="N132" s="221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152</v>
      </c>
      <c r="AU132" s="13" t="s">
        <v>84</v>
      </c>
    </row>
    <row r="133" s="2" customFormat="1" ht="16.5" customHeight="1">
      <c r="A133" s="34"/>
      <c r="B133" s="35"/>
      <c r="C133" s="202" t="s">
        <v>173</v>
      </c>
      <c r="D133" s="202" t="s">
        <v>146</v>
      </c>
      <c r="E133" s="203" t="s">
        <v>251</v>
      </c>
      <c r="F133" s="204" t="s">
        <v>252</v>
      </c>
      <c r="G133" s="205" t="s">
        <v>149</v>
      </c>
      <c r="H133" s="206">
        <v>2</v>
      </c>
      <c r="I133" s="207"/>
      <c r="J133" s="208">
        <f>ROUND(I133*H133,2)</f>
        <v>0</v>
      </c>
      <c r="K133" s="209"/>
      <c r="L133" s="210"/>
      <c r="M133" s="211" t="s">
        <v>1</v>
      </c>
      <c r="N133" s="212" t="s">
        <v>42</v>
      </c>
      <c r="O133" s="8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5" t="s">
        <v>86</v>
      </c>
      <c r="AT133" s="215" t="s">
        <v>146</v>
      </c>
      <c r="AU133" s="215" t="s">
        <v>84</v>
      </c>
      <c r="AY133" s="13" t="s">
        <v>150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3" t="s">
        <v>84</v>
      </c>
      <c r="BK133" s="216">
        <f>ROUND(I133*H133,2)</f>
        <v>0</v>
      </c>
      <c r="BL133" s="13" t="s">
        <v>84</v>
      </c>
      <c r="BM133" s="215" t="s">
        <v>253</v>
      </c>
    </row>
    <row r="134" s="2" customFormat="1">
      <c r="A134" s="34"/>
      <c r="B134" s="35"/>
      <c r="C134" s="36"/>
      <c r="D134" s="217" t="s">
        <v>152</v>
      </c>
      <c r="E134" s="36"/>
      <c r="F134" s="218" t="s">
        <v>254</v>
      </c>
      <c r="G134" s="36"/>
      <c r="H134" s="36"/>
      <c r="I134" s="219"/>
      <c r="J134" s="36"/>
      <c r="K134" s="36"/>
      <c r="L134" s="40"/>
      <c r="M134" s="220"/>
      <c r="N134" s="221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152</v>
      </c>
      <c r="AU134" s="13" t="s">
        <v>84</v>
      </c>
    </row>
    <row r="135" s="2" customFormat="1" ht="16.5" customHeight="1">
      <c r="A135" s="34"/>
      <c r="B135" s="35"/>
      <c r="C135" s="202" t="s">
        <v>177</v>
      </c>
      <c r="D135" s="202" t="s">
        <v>146</v>
      </c>
      <c r="E135" s="203" t="s">
        <v>255</v>
      </c>
      <c r="F135" s="204" t="s">
        <v>256</v>
      </c>
      <c r="G135" s="205" t="s">
        <v>149</v>
      </c>
      <c r="H135" s="206">
        <v>1</v>
      </c>
      <c r="I135" s="207"/>
      <c r="J135" s="208">
        <f>ROUND(I135*H135,2)</f>
        <v>0</v>
      </c>
      <c r="K135" s="209"/>
      <c r="L135" s="210"/>
      <c r="M135" s="211" t="s">
        <v>1</v>
      </c>
      <c r="N135" s="212" t="s">
        <v>42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5" t="s">
        <v>86</v>
      </c>
      <c r="AT135" s="215" t="s">
        <v>146</v>
      </c>
      <c r="AU135" s="215" t="s">
        <v>84</v>
      </c>
      <c r="AY135" s="13" t="s">
        <v>150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3" t="s">
        <v>84</v>
      </c>
      <c r="BK135" s="216">
        <f>ROUND(I135*H135,2)</f>
        <v>0</v>
      </c>
      <c r="BL135" s="13" t="s">
        <v>84</v>
      </c>
      <c r="BM135" s="215" t="s">
        <v>257</v>
      </c>
    </row>
    <row r="136" s="2" customFormat="1">
      <c r="A136" s="34"/>
      <c r="B136" s="35"/>
      <c r="C136" s="36"/>
      <c r="D136" s="217" t="s">
        <v>152</v>
      </c>
      <c r="E136" s="36"/>
      <c r="F136" s="218" t="s">
        <v>258</v>
      </c>
      <c r="G136" s="36"/>
      <c r="H136" s="36"/>
      <c r="I136" s="219"/>
      <c r="J136" s="36"/>
      <c r="K136" s="36"/>
      <c r="L136" s="40"/>
      <c r="M136" s="220"/>
      <c r="N136" s="221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152</v>
      </c>
      <c r="AU136" s="13" t="s">
        <v>84</v>
      </c>
    </row>
    <row r="137" s="2" customFormat="1" ht="44.25" customHeight="1">
      <c r="A137" s="34"/>
      <c r="B137" s="35"/>
      <c r="C137" s="222" t="s">
        <v>181</v>
      </c>
      <c r="D137" s="222" t="s">
        <v>182</v>
      </c>
      <c r="E137" s="223" t="s">
        <v>190</v>
      </c>
      <c r="F137" s="224" t="s">
        <v>191</v>
      </c>
      <c r="G137" s="225" t="s">
        <v>149</v>
      </c>
      <c r="H137" s="226">
        <v>1</v>
      </c>
      <c r="I137" s="227"/>
      <c r="J137" s="228">
        <f>ROUND(I137*H137,2)</f>
        <v>0</v>
      </c>
      <c r="K137" s="229"/>
      <c r="L137" s="40"/>
      <c r="M137" s="230" t="s">
        <v>1</v>
      </c>
      <c r="N137" s="231" t="s">
        <v>42</v>
      </c>
      <c r="O137" s="8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84</v>
      </c>
      <c r="AT137" s="215" t="s">
        <v>182</v>
      </c>
      <c r="AU137" s="215" t="s">
        <v>84</v>
      </c>
      <c r="AY137" s="13" t="s">
        <v>150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3" t="s">
        <v>84</v>
      </c>
      <c r="BK137" s="216">
        <f>ROUND(I137*H137,2)</f>
        <v>0</v>
      </c>
      <c r="BL137" s="13" t="s">
        <v>84</v>
      </c>
      <c r="BM137" s="215" t="s">
        <v>259</v>
      </c>
    </row>
    <row r="138" s="2" customFormat="1">
      <c r="A138" s="34"/>
      <c r="B138" s="35"/>
      <c r="C138" s="36"/>
      <c r="D138" s="217" t="s">
        <v>152</v>
      </c>
      <c r="E138" s="36"/>
      <c r="F138" s="218" t="s">
        <v>193</v>
      </c>
      <c r="G138" s="36"/>
      <c r="H138" s="36"/>
      <c r="I138" s="219"/>
      <c r="J138" s="36"/>
      <c r="K138" s="36"/>
      <c r="L138" s="40"/>
      <c r="M138" s="220"/>
      <c r="N138" s="221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152</v>
      </c>
      <c r="AU138" s="13" t="s">
        <v>84</v>
      </c>
    </row>
    <row r="139" s="2" customFormat="1" ht="49.05" customHeight="1">
      <c r="A139" s="34"/>
      <c r="B139" s="35"/>
      <c r="C139" s="222" t="s">
        <v>189</v>
      </c>
      <c r="D139" s="222" t="s">
        <v>182</v>
      </c>
      <c r="E139" s="223" t="s">
        <v>195</v>
      </c>
      <c r="F139" s="224" t="s">
        <v>196</v>
      </c>
      <c r="G139" s="225" t="s">
        <v>149</v>
      </c>
      <c r="H139" s="226">
        <v>2</v>
      </c>
      <c r="I139" s="227"/>
      <c r="J139" s="228">
        <f>ROUND(I139*H139,2)</f>
        <v>0</v>
      </c>
      <c r="K139" s="229"/>
      <c r="L139" s="40"/>
      <c r="M139" s="230" t="s">
        <v>1</v>
      </c>
      <c r="N139" s="231" t="s">
        <v>42</v>
      </c>
      <c r="O139" s="8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84</v>
      </c>
      <c r="AT139" s="215" t="s">
        <v>182</v>
      </c>
      <c r="AU139" s="215" t="s">
        <v>84</v>
      </c>
      <c r="AY139" s="13" t="s">
        <v>150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3" t="s">
        <v>84</v>
      </c>
      <c r="BK139" s="216">
        <f>ROUND(I139*H139,2)</f>
        <v>0</v>
      </c>
      <c r="BL139" s="13" t="s">
        <v>84</v>
      </c>
      <c r="BM139" s="215" t="s">
        <v>260</v>
      </c>
    </row>
    <row r="140" s="2" customFormat="1">
      <c r="A140" s="34"/>
      <c r="B140" s="35"/>
      <c r="C140" s="36"/>
      <c r="D140" s="217" t="s">
        <v>152</v>
      </c>
      <c r="E140" s="36"/>
      <c r="F140" s="218" t="s">
        <v>198</v>
      </c>
      <c r="G140" s="36"/>
      <c r="H140" s="36"/>
      <c r="I140" s="219"/>
      <c r="J140" s="36"/>
      <c r="K140" s="36"/>
      <c r="L140" s="40"/>
      <c r="M140" s="246"/>
      <c r="N140" s="247"/>
      <c r="O140" s="248"/>
      <c r="P140" s="248"/>
      <c r="Q140" s="248"/>
      <c r="R140" s="248"/>
      <c r="S140" s="248"/>
      <c r="T140" s="249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152</v>
      </c>
      <c r="AU140" s="13" t="s">
        <v>84</v>
      </c>
    </row>
    <row r="141" s="2" customFormat="1" ht="6.96" customHeight="1">
      <c r="A141" s="34"/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40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sheet="1" autoFilter="0" formatColumns="0" formatRows="0" objects="1" scenarios="1" spinCount="100000" saltValue="D/5jZvsi+g7HORUGZVyVNCeMBoCmv2Fb2qeb80nv7ZpI5H/a485qXFGzZYmjtmLlIx7CUSeH+KmH9x3xxM+Eww==" hashValue="IEWeNuOwJ5HmFhMAbXSVI1hmn6ZN7vW5jfpZGYITgnnd6HpylLmM16Dr3zil9IylGhLxlH4drAt6o6me6XzuYg==" algorithmName="SHA-512" password="CC35"/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technologie CDP Přerov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231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261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27. 6. 2024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28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36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37</v>
      </c>
      <c r="E32" s="34"/>
      <c r="F32" s="34"/>
      <c r="G32" s="34"/>
      <c r="H32" s="34"/>
      <c r="I32" s="34"/>
      <c r="J32" s="156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39</v>
      </c>
      <c r="G34" s="34"/>
      <c r="H34" s="34"/>
      <c r="I34" s="157" t="s">
        <v>38</v>
      </c>
      <c r="J34" s="157" t="s">
        <v>40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41</v>
      </c>
      <c r="E35" s="146" t="s">
        <v>42</v>
      </c>
      <c r="F35" s="159">
        <f>ROUND((SUM(BE121:BE140)),  2)</f>
        <v>0</v>
      </c>
      <c r="G35" s="34"/>
      <c r="H35" s="34"/>
      <c r="I35" s="160">
        <v>0.20999999999999999</v>
      </c>
      <c r="J35" s="159">
        <f>ROUND(((SUM(BE121:BE140))*I35),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43</v>
      </c>
      <c r="F36" s="159">
        <f>ROUND((SUM(BF121:BF140)),  2)</f>
        <v>0</v>
      </c>
      <c r="G36" s="34"/>
      <c r="H36" s="34"/>
      <c r="I36" s="160">
        <v>0.12</v>
      </c>
      <c r="J36" s="159">
        <f>ROUND(((SUM(BF121:BF140))*I36),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44</v>
      </c>
      <c r="F37" s="159">
        <f>ROUND((SUM(BG121:BG140)),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45</v>
      </c>
      <c r="F38" s="159">
        <f>ROUND((SUM(BH121:BH140)),  2)</f>
        <v>0</v>
      </c>
      <c r="G38" s="34"/>
      <c r="H38" s="34"/>
      <c r="I38" s="160">
        <v>0.12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46</v>
      </c>
      <c r="F39" s="159">
        <f>ROUND((SUM(BI121:BI140)),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50</v>
      </c>
      <c r="E50" s="169"/>
      <c r="F50" s="169"/>
      <c r="G50" s="168" t="s">
        <v>51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1"/>
      <c r="J61" s="173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54</v>
      </c>
      <c r="E65" s="174"/>
      <c r="F65" s="174"/>
      <c r="G65" s="168" t="s">
        <v>55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1"/>
      <c r="J76" s="173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technologie CDP Přerov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231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PS 02.2 - Sál č.2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CDP Přerov</v>
      </c>
      <c r="G91" s="36"/>
      <c r="H91" s="36"/>
      <c r="I91" s="28" t="s">
        <v>22</v>
      </c>
      <c r="J91" s="75" t="str">
        <f>IF(J14="","",J14)</f>
        <v>27. 6. 2024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9" customFormat="1" ht="24.96" customHeight="1">
      <c r="A99" s="9"/>
      <c r="B99" s="184"/>
      <c r="C99" s="185"/>
      <c r="D99" s="186" t="s">
        <v>132</v>
      </c>
      <c r="E99" s="187"/>
      <c r="F99" s="187"/>
      <c r="G99" s="187"/>
      <c r="H99" s="187"/>
      <c r="I99" s="187"/>
      <c r="J99" s="188">
        <f>J122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9" t="str">
        <f>E7</f>
        <v>Oprava technologie CDP Přerov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123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16.5" customHeight="1">
      <c r="A111" s="34"/>
      <c r="B111" s="35"/>
      <c r="C111" s="36"/>
      <c r="D111" s="36"/>
      <c r="E111" s="179" t="s">
        <v>231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125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E11</f>
        <v>PS 02.2 - Sál č.2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>CDP Přerov</v>
      </c>
      <c r="G115" s="36"/>
      <c r="H115" s="36"/>
      <c r="I115" s="28" t="s">
        <v>22</v>
      </c>
      <c r="J115" s="75" t="str">
        <f>IF(J14="","",J14)</f>
        <v>27. 6. 2024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>Správa železnic, státní organizace</v>
      </c>
      <c r="G117" s="36"/>
      <c r="H117" s="36"/>
      <c r="I117" s="28" t="s">
        <v>32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30</v>
      </c>
      <c r="D118" s="36"/>
      <c r="E118" s="36"/>
      <c r="F118" s="23" t="str">
        <f>IF(E20="","",E20)</f>
        <v>Vyplň údaj</v>
      </c>
      <c r="G118" s="36"/>
      <c r="H118" s="36"/>
      <c r="I118" s="28" t="s">
        <v>35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134</v>
      </c>
      <c r="D120" s="193" t="s">
        <v>62</v>
      </c>
      <c r="E120" s="193" t="s">
        <v>58</v>
      </c>
      <c r="F120" s="193" t="s">
        <v>59</v>
      </c>
      <c r="G120" s="193" t="s">
        <v>135</v>
      </c>
      <c r="H120" s="193" t="s">
        <v>136</v>
      </c>
      <c r="I120" s="193" t="s">
        <v>137</v>
      </c>
      <c r="J120" s="194" t="s">
        <v>129</v>
      </c>
      <c r="K120" s="195" t="s">
        <v>138</v>
      </c>
      <c r="L120" s="196"/>
      <c r="M120" s="96" t="s">
        <v>1</v>
      </c>
      <c r="N120" s="97" t="s">
        <v>41</v>
      </c>
      <c r="O120" s="97" t="s">
        <v>139</v>
      </c>
      <c r="P120" s="97" t="s">
        <v>140</v>
      </c>
      <c r="Q120" s="97" t="s">
        <v>141</v>
      </c>
      <c r="R120" s="97" t="s">
        <v>142</v>
      </c>
      <c r="S120" s="97" t="s">
        <v>143</v>
      </c>
      <c r="T120" s="98" t="s">
        <v>144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145</v>
      </c>
      <c r="D121" s="36"/>
      <c r="E121" s="36"/>
      <c r="F121" s="36"/>
      <c r="G121" s="36"/>
      <c r="H121" s="36"/>
      <c r="I121" s="36"/>
      <c r="J121" s="197">
        <f>BK121</f>
        <v>0</v>
      </c>
      <c r="K121" s="36"/>
      <c r="L121" s="40"/>
      <c r="M121" s="99"/>
      <c r="N121" s="198"/>
      <c r="O121" s="100"/>
      <c r="P121" s="199">
        <f>P122</f>
        <v>0</v>
      </c>
      <c r="Q121" s="100"/>
      <c r="R121" s="199">
        <f>R122</f>
        <v>0</v>
      </c>
      <c r="S121" s="100"/>
      <c r="T121" s="200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131</v>
      </c>
      <c r="BK121" s="201">
        <f>BK122</f>
        <v>0</v>
      </c>
    </row>
    <row r="122" s="11" customFormat="1" ht="25.92" customHeight="1">
      <c r="A122" s="11"/>
      <c r="B122" s="232"/>
      <c r="C122" s="233"/>
      <c r="D122" s="234" t="s">
        <v>76</v>
      </c>
      <c r="E122" s="235" t="s">
        <v>187</v>
      </c>
      <c r="F122" s="235" t="s">
        <v>188</v>
      </c>
      <c r="G122" s="233"/>
      <c r="H122" s="233"/>
      <c r="I122" s="236"/>
      <c r="J122" s="237">
        <f>BK122</f>
        <v>0</v>
      </c>
      <c r="K122" s="233"/>
      <c r="L122" s="238"/>
      <c r="M122" s="239"/>
      <c r="N122" s="240"/>
      <c r="O122" s="240"/>
      <c r="P122" s="241">
        <f>SUM(P123:P140)</f>
        <v>0</v>
      </c>
      <c r="Q122" s="240"/>
      <c r="R122" s="241">
        <f>SUM(R123:R140)</f>
        <v>0</v>
      </c>
      <c r="S122" s="240"/>
      <c r="T122" s="242">
        <f>SUM(T123:T140)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43" t="s">
        <v>163</v>
      </c>
      <c r="AT122" s="244" t="s">
        <v>76</v>
      </c>
      <c r="AU122" s="244" t="s">
        <v>77</v>
      </c>
      <c r="AY122" s="243" t="s">
        <v>150</v>
      </c>
      <c r="BK122" s="245">
        <f>SUM(BK123:BK140)</f>
        <v>0</v>
      </c>
    </row>
    <row r="123" s="2" customFormat="1" ht="16.5" customHeight="1">
      <c r="A123" s="34"/>
      <c r="B123" s="35"/>
      <c r="C123" s="202" t="s">
        <v>84</v>
      </c>
      <c r="D123" s="202" t="s">
        <v>146</v>
      </c>
      <c r="E123" s="203" t="s">
        <v>169</v>
      </c>
      <c r="F123" s="204" t="s">
        <v>233</v>
      </c>
      <c r="G123" s="205" t="s">
        <v>149</v>
      </c>
      <c r="H123" s="206">
        <v>16</v>
      </c>
      <c r="I123" s="207"/>
      <c r="J123" s="208">
        <f>ROUND(I123*H123,2)</f>
        <v>0</v>
      </c>
      <c r="K123" s="209"/>
      <c r="L123" s="210"/>
      <c r="M123" s="211" t="s">
        <v>1</v>
      </c>
      <c r="N123" s="212" t="s">
        <v>42</v>
      </c>
      <c r="O123" s="8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86</v>
      </c>
      <c r="AT123" s="215" t="s">
        <v>146</v>
      </c>
      <c r="AU123" s="215" t="s">
        <v>84</v>
      </c>
      <c r="AY123" s="13" t="s">
        <v>150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3" t="s">
        <v>84</v>
      </c>
      <c r="BK123" s="216">
        <f>ROUND(I123*H123,2)</f>
        <v>0</v>
      </c>
      <c r="BL123" s="13" t="s">
        <v>84</v>
      </c>
      <c r="BM123" s="215" t="s">
        <v>262</v>
      </c>
    </row>
    <row r="124" s="2" customFormat="1">
      <c r="A124" s="34"/>
      <c r="B124" s="35"/>
      <c r="C124" s="36"/>
      <c r="D124" s="217" t="s">
        <v>152</v>
      </c>
      <c r="E124" s="36"/>
      <c r="F124" s="218" t="s">
        <v>235</v>
      </c>
      <c r="G124" s="36"/>
      <c r="H124" s="36"/>
      <c r="I124" s="219"/>
      <c r="J124" s="36"/>
      <c r="K124" s="36"/>
      <c r="L124" s="40"/>
      <c r="M124" s="220"/>
      <c r="N124" s="221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152</v>
      </c>
      <c r="AU124" s="13" t="s">
        <v>84</v>
      </c>
    </row>
    <row r="125" s="2" customFormat="1" ht="24.15" customHeight="1">
      <c r="A125" s="34"/>
      <c r="B125" s="35"/>
      <c r="C125" s="222" t="s">
        <v>86</v>
      </c>
      <c r="D125" s="222" t="s">
        <v>182</v>
      </c>
      <c r="E125" s="223" t="s">
        <v>236</v>
      </c>
      <c r="F125" s="224" t="s">
        <v>237</v>
      </c>
      <c r="G125" s="225" t="s">
        <v>149</v>
      </c>
      <c r="H125" s="226">
        <v>16</v>
      </c>
      <c r="I125" s="227"/>
      <c r="J125" s="228">
        <f>ROUND(I125*H125,2)</f>
        <v>0</v>
      </c>
      <c r="K125" s="229"/>
      <c r="L125" s="40"/>
      <c r="M125" s="230" t="s">
        <v>1</v>
      </c>
      <c r="N125" s="231" t="s">
        <v>42</v>
      </c>
      <c r="O125" s="8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5" t="s">
        <v>84</v>
      </c>
      <c r="AT125" s="215" t="s">
        <v>182</v>
      </c>
      <c r="AU125" s="215" t="s">
        <v>84</v>
      </c>
      <c r="AY125" s="13" t="s">
        <v>150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3" t="s">
        <v>84</v>
      </c>
      <c r="BK125" s="216">
        <f>ROUND(I125*H125,2)</f>
        <v>0</v>
      </c>
      <c r="BL125" s="13" t="s">
        <v>84</v>
      </c>
      <c r="BM125" s="215" t="s">
        <v>263</v>
      </c>
    </row>
    <row r="126" s="2" customFormat="1">
      <c r="A126" s="34"/>
      <c r="B126" s="35"/>
      <c r="C126" s="36"/>
      <c r="D126" s="217" t="s">
        <v>152</v>
      </c>
      <c r="E126" s="36"/>
      <c r="F126" s="218" t="s">
        <v>239</v>
      </c>
      <c r="G126" s="36"/>
      <c r="H126" s="36"/>
      <c r="I126" s="219"/>
      <c r="J126" s="36"/>
      <c r="K126" s="36"/>
      <c r="L126" s="40"/>
      <c r="M126" s="220"/>
      <c r="N126" s="221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152</v>
      </c>
      <c r="AU126" s="13" t="s">
        <v>84</v>
      </c>
    </row>
    <row r="127" s="2" customFormat="1" ht="24.15" customHeight="1">
      <c r="A127" s="34"/>
      <c r="B127" s="35"/>
      <c r="C127" s="202" t="s">
        <v>158</v>
      </c>
      <c r="D127" s="202" t="s">
        <v>146</v>
      </c>
      <c r="E127" s="203" t="s">
        <v>240</v>
      </c>
      <c r="F127" s="204" t="s">
        <v>241</v>
      </c>
      <c r="G127" s="205" t="s">
        <v>149</v>
      </c>
      <c r="H127" s="206">
        <v>4</v>
      </c>
      <c r="I127" s="207"/>
      <c r="J127" s="208">
        <f>ROUND(I127*H127,2)</f>
        <v>0</v>
      </c>
      <c r="K127" s="209"/>
      <c r="L127" s="210"/>
      <c r="M127" s="211" t="s">
        <v>1</v>
      </c>
      <c r="N127" s="212" t="s">
        <v>42</v>
      </c>
      <c r="O127" s="8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5" t="s">
        <v>86</v>
      </c>
      <c r="AT127" s="215" t="s">
        <v>146</v>
      </c>
      <c r="AU127" s="215" t="s">
        <v>84</v>
      </c>
      <c r="AY127" s="13" t="s">
        <v>150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3" t="s">
        <v>84</v>
      </c>
      <c r="BK127" s="216">
        <f>ROUND(I127*H127,2)</f>
        <v>0</v>
      </c>
      <c r="BL127" s="13" t="s">
        <v>84</v>
      </c>
      <c r="BM127" s="215" t="s">
        <v>264</v>
      </c>
    </row>
    <row r="128" s="2" customFormat="1">
      <c r="A128" s="34"/>
      <c r="B128" s="35"/>
      <c r="C128" s="36"/>
      <c r="D128" s="217" t="s">
        <v>152</v>
      </c>
      <c r="E128" s="36"/>
      <c r="F128" s="218" t="s">
        <v>243</v>
      </c>
      <c r="G128" s="36"/>
      <c r="H128" s="36"/>
      <c r="I128" s="219"/>
      <c r="J128" s="36"/>
      <c r="K128" s="36"/>
      <c r="L128" s="40"/>
      <c r="M128" s="220"/>
      <c r="N128" s="221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152</v>
      </c>
      <c r="AU128" s="13" t="s">
        <v>84</v>
      </c>
    </row>
    <row r="129" s="2" customFormat="1" ht="16.5" customHeight="1">
      <c r="A129" s="34"/>
      <c r="B129" s="35"/>
      <c r="C129" s="222" t="s">
        <v>163</v>
      </c>
      <c r="D129" s="222" t="s">
        <v>182</v>
      </c>
      <c r="E129" s="223" t="s">
        <v>244</v>
      </c>
      <c r="F129" s="224" t="s">
        <v>245</v>
      </c>
      <c r="G129" s="225" t="s">
        <v>246</v>
      </c>
      <c r="H129" s="226">
        <v>4</v>
      </c>
      <c r="I129" s="227"/>
      <c r="J129" s="228">
        <f>ROUND(I129*H129,2)</f>
        <v>0</v>
      </c>
      <c r="K129" s="229"/>
      <c r="L129" s="40"/>
      <c r="M129" s="230" t="s">
        <v>1</v>
      </c>
      <c r="N129" s="231" t="s">
        <v>42</v>
      </c>
      <c r="O129" s="8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5" t="s">
        <v>84</v>
      </c>
      <c r="AT129" s="215" t="s">
        <v>182</v>
      </c>
      <c r="AU129" s="215" t="s">
        <v>84</v>
      </c>
      <c r="AY129" s="13" t="s">
        <v>150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3" t="s">
        <v>84</v>
      </c>
      <c r="BK129" s="216">
        <f>ROUND(I129*H129,2)</f>
        <v>0</v>
      </c>
      <c r="BL129" s="13" t="s">
        <v>84</v>
      </c>
      <c r="BM129" s="215" t="s">
        <v>265</v>
      </c>
    </row>
    <row r="130" s="2" customFormat="1">
      <c r="A130" s="34"/>
      <c r="B130" s="35"/>
      <c r="C130" s="36"/>
      <c r="D130" s="217" t="s">
        <v>152</v>
      </c>
      <c r="E130" s="36"/>
      <c r="F130" s="218" t="s">
        <v>245</v>
      </c>
      <c r="G130" s="36"/>
      <c r="H130" s="36"/>
      <c r="I130" s="219"/>
      <c r="J130" s="36"/>
      <c r="K130" s="36"/>
      <c r="L130" s="40"/>
      <c r="M130" s="220"/>
      <c r="N130" s="221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152</v>
      </c>
      <c r="AU130" s="13" t="s">
        <v>84</v>
      </c>
    </row>
    <row r="131" s="2" customFormat="1" ht="16.5" customHeight="1">
      <c r="A131" s="34"/>
      <c r="B131" s="35"/>
      <c r="C131" s="222" t="s">
        <v>168</v>
      </c>
      <c r="D131" s="222" t="s">
        <v>182</v>
      </c>
      <c r="E131" s="223" t="s">
        <v>248</v>
      </c>
      <c r="F131" s="224" t="s">
        <v>249</v>
      </c>
      <c r="G131" s="225" t="s">
        <v>246</v>
      </c>
      <c r="H131" s="226">
        <v>4</v>
      </c>
      <c r="I131" s="227"/>
      <c r="J131" s="228">
        <f>ROUND(I131*H131,2)</f>
        <v>0</v>
      </c>
      <c r="K131" s="229"/>
      <c r="L131" s="40"/>
      <c r="M131" s="230" t="s">
        <v>1</v>
      </c>
      <c r="N131" s="231" t="s">
        <v>42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84</v>
      </c>
      <c r="AT131" s="215" t="s">
        <v>182</v>
      </c>
      <c r="AU131" s="215" t="s">
        <v>84</v>
      </c>
      <c r="AY131" s="13" t="s">
        <v>150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3" t="s">
        <v>84</v>
      </c>
      <c r="BK131" s="216">
        <f>ROUND(I131*H131,2)</f>
        <v>0</v>
      </c>
      <c r="BL131" s="13" t="s">
        <v>84</v>
      </c>
      <c r="BM131" s="215" t="s">
        <v>266</v>
      </c>
    </row>
    <row r="132" s="2" customFormat="1">
      <c r="A132" s="34"/>
      <c r="B132" s="35"/>
      <c r="C132" s="36"/>
      <c r="D132" s="217" t="s">
        <v>152</v>
      </c>
      <c r="E132" s="36"/>
      <c r="F132" s="218" t="s">
        <v>249</v>
      </c>
      <c r="G132" s="36"/>
      <c r="H132" s="36"/>
      <c r="I132" s="219"/>
      <c r="J132" s="36"/>
      <c r="K132" s="36"/>
      <c r="L132" s="40"/>
      <c r="M132" s="220"/>
      <c r="N132" s="221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152</v>
      </c>
      <c r="AU132" s="13" t="s">
        <v>84</v>
      </c>
    </row>
    <row r="133" s="2" customFormat="1" ht="16.5" customHeight="1">
      <c r="A133" s="34"/>
      <c r="B133" s="35"/>
      <c r="C133" s="202" t="s">
        <v>173</v>
      </c>
      <c r="D133" s="202" t="s">
        <v>146</v>
      </c>
      <c r="E133" s="203" t="s">
        <v>251</v>
      </c>
      <c r="F133" s="204" t="s">
        <v>252</v>
      </c>
      <c r="G133" s="205" t="s">
        <v>149</v>
      </c>
      <c r="H133" s="206">
        <v>2</v>
      </c>
      <c r="I133" s="207"/>
      <c r="J133" s="208">
        <f>ROUND(I133*H133,2)</f>
        <v>0</v>
      </c>
      <c r="K133" s="209"/>
      <c r="L133" s="210"/>
      <c r="M133" s="211" t="s">
        <v>1</v>
      </c>
      <c r="N133" s="212" t="s">
        <v>42</v>
      </c>
      <c r="O133" s="8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5" t="s">
        <v>86</v>
      </c>
      <c r="AT133" s="215" t="s">
        <v>146</v>
      </c>
      <c r="AU133" s="215" t="s">
        <v>84</v>
      </c>
      <c r="AY133" s="13" t="s">
        <v>150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3" t="s">
        <v>84</v>
      </c>
      <c r="BK133" s="216">
        <f>ROUND(I133*H133,2)</f>
        <v>0</v>
      </c>
      <c r="BL133" s="13" t="s">
        <v>84</v>
      </c>
      <c r="BM133" s="215" t="s">
        <v>267</v>
      </c>
    </row>
    <row r="134" s="2" customFormat="1">
      <c r="A134" s="34"/>
      <c r="B134" s="35"/>
      <c r="C134" s="36"/>
      <c r="D134" s="217" t="s">
        <v>152</v>
      </c>
      <c r="E134" s="36"/>
      <c r="F134" s="218" t="s">
        <v>254</v>
      </c>
      <c r="G134" s="36"/>
      <c r="H134" s="36"/>
      <c r="I134" s="219"/>
      <c r="J134" s="36"/>
      <c r="K134" s="36"/>
      <c r="L134" s="40"/>
      <c r="M134" s="220"/>
      <c r="N134" s="221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152</v>
      </c>
      <c r="AU134" s="13" t="s">
        <v>84</v>
      </c>
    </row>
    <row r="135" s="2" customFormat="1" ht="16.5" customHeight="1">
      <c r="A135" s="34"/>
      <c r="B135" s="35"/>
      <c r="C135" s="202" t="s">
        <v>177</v>
      </c>
      <c r="D135" s="202" t="s">
        <v>146</v>
      </c>
      <c r="E135" s="203" t="s">
        <v>255</v>
      </c>
      <c r="F135" s="204" t="s">
        <v>256</v>
      </c>
      <c r="G135" s="205" t="s">
        <v>149</v>
      </c>
      <c r="H135" s="206">
        <v>1</v>
      </c>
      <c r="I135" s="207"/>
      <c r="J135" s="208">
        <f>ROUND(I135*H135,2)</f>
        <v>0</v>
      </c>
      <c r="K135" s="209"/>
      <c r="L135" s="210"/>
      <c r="M135" s="211" t="s">
        <v>1</v>
      </c>
      <c r="N135" s="212" t="s">
        <v>42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5" t="s">
        <v>86</v>
      </c>
      <c r="AT135" s="215" t="s">
        <v>146</v>
      </c>
      <c r="AU135" s="215" t="s">
        <v>84</v>
      </c>
      <c r="AY135" s="13" t="s">
        <v>150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3" t="s">
        <v>84</v>
      </c>
      <c r="BK135" s="216">
        <f>ROUND(I135*H135,2)</f>
        <v>0</v>
      </c>
      <c r="BL135" s="13" t="s">
        <v>84</v>
      </c>
      <c r="BM135" s="215" t="s">
        <v>268</v>
      </c>
    </row>
    <row r="136" s="2" customFormat="1">
      <c r="A136" s="34"/>
      <c r="B136" s="35"/>
      <c r="C136" s="36"/>
      <c r="D136" s="217" t="s">
        <v>152</v>
      </c>
      <c r="E136" s="36"/>
      <c r="F136" s="218" t="s">
        <v>258</v>
      </c>
      <c r="G136" s="36"/>
      <c r="H136" s="36"/>
      <c r="I136" s="219"/>
      <c r="J136" s="36"/>
      <c r="K136" s="36"/>
      <c r="L136" s="40"/>
      <c r="M136" s="220"/>
      <c r="N136" s="221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152</v>
      </c>
      <c r="AU136" s="13" t="s">
        <v>84</v>
      </c>
    </row>
    <row r="137" s="2" customFormat="1" ht="44.25" customHeight="1">
      <c r="A137" s="34"/>
      <c r="B137" s="35"/>
      <c r="C137" s="222" t="s">
        <v>181</v>
      </c>
      <c r="D137" s="222" t="s">
        <v>182</v>
      </c>
      <c r="E137" s="223" t="s">
        <v>190</v>
      </c>
      <c r="F137" s="224" t="s">
        <v>191</v>
      </c>
      <c r="G137" s="225" t="s">
        <v>149</v>
      </c>
      <c r="H137" s="226">
        <v>1</v>
      </c>
      <c r="I137" s="227"/>
      <c r="J137" s="228">
        <f>ROUND(I137*H137,2)</f>
        <v>0</v>
      </c>
      <c r="K137" s="229"/>
      <c r="L137" s="40"/>
      <c r="M137" s="230" t="s">
        <v>1</v>
      </c>
      <c r="N137" s="231" t="s">
        <v>42</v>
      </c>
      <c r="O137" s="8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84</v>
      </c>
      <c r="AT137" s="215" t="s">
        <v>182</v>
      </c>
      <c r="AU137" s="215" t="s">
        <v>84</v>
      </c>
      <c r="AY137" s="13" t="s">
        <v>150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3" t="s">
        <v>84</v>
      </c>
      <c r="BK137" s="216">
        <f>ROUND(I137*H137,2)</f>
        <v>0</v>
      </c>
      <c r="BL137" s="13" t="s">
        <v>84</v>
      </c>
      <c r="BM137" s="215" t="s">
        <v>269</v>
      </c>
    </row>
    <row r="138" s="2" customFormat="1">
      <c r="A138" s="34"/>
      <c r="B138" s="35"/>
      <c r="C138" s="36"/>
      <c r="D138" s="217" t="s">
        <v>152</v>
      </c>
      <c r="E138" s="36"/>
      <c r="F138" s="218" t="s">
        <v>193</v>
      </c>
      <c r="G138" s="36"/>
      <c r="H138" s="36"/>
      <c r="I138" s="219"/>
      <c r="J138" s="36"/>
      <c r="K138" s="36"/>
      <c r="L138" s="40"/>
      <c r="M138" s="220"/>
      <c r="N138" s="221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152</v>
      </c>
      <c r="AU138" s="13" t="s">
        <v>84</v>
      </c>
    </row>
    <row r="139" s="2" customFormat="1" ht="49.05" customHeight="1">
      <c r="A139" s="34"/>
      <c r="B139" s="35"/>
      <c r="C139" s="222" t="s">
        <v>189</v>
      </c>
      <c r="D139" s="222" t="s">
        <v>182</v>
      </c>
      <c r="E139" s="223" t="s">
        <v>195</v>
      </c>
      <c r="F139" s="224" t="s">
        <v>196</v>
      </c>
      <c r="G139" s="225" t="s">
        <v>149</v>
      </c>
      <c r="H139" s="226">
        <v>2</v>
      </c>
      <c r="I139" s="227"/>
      <c r="J139" s="228">
        <f>ROUND(I139*H139,2)</f>
        <v>0</v>
      </c>
      <c r="K139" s="229"/>
      <c r="L139" s="40"/>
      <c r="M139" s="230" t="s">
        <v>1</v>
      </c>
      <c r="N139" s="231" t="s">
        <v>42</v>
      </c>
      <c r="O139" s="8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84</v>
      </c>
      <c r="AT139" s="215" t="s">
        <v>182</v>
      </c>
      <c r="AU139" s="215" t="s">
        <v>84</v>
      </c>
      <c r="AY139" s="13" t="s">
        <v>150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3" t="s">
        <v>84</v>
      </c>
      <c r="BK139" s="216">
        <f>ROUND(I139*H139,2)</f>
        <v>0</v>
      </c>
      <c r="BL139" s="13" t="s">
        <v>84</v>
      </c>
      <c r="BM139" s="215" t="s">
        <v>270</v>
      </c>
    </row>
    <row r="140" s="2" customFormat="1">
      <c r="A140" s="34"/>
      <c r="B140" s="35"/>
      <c r="C140" s="36"/>
      <c r="D140" s="217" t="s">
        <v>152</v>
      </c>
      <c r="E140" s="36"/>
      <c r="F140" s="218" t="s">
        <v>198</v>
      </c>
      <c r="G140" s="36"/>
      <c r="H140" s="36"/>
      <c r="I140" s="219"/>
      <c r="J140" s="36"/>
      <c r="K140" s="36"/>
      <c r="L140" s="40"/>
      <c r="M140" s="246"/>
      <c r="N140" s="247"/>
      <c r="O140" s="248"/>
      <c r="P140" s="248"/>
      <c r="Q140" s="248"/>
      <c r="R140" s="248"/>
      <c r="S140" s="248"/>
      <c r="T140" s="249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152</v>
      </c>
      <c r="AU140" s="13" t="s">
        <v>84</v>
      </c>
    </row>
    <row r="141" s="2" customFormat="1" ht="6.96" customHeight="1">
      <c r="A141" s="34"/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40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sheet="1" autoFilter="0" formatColumns="0" formatRows="0" objects="1" scenarios="1" spinCount="100000" saltValue="hJeINkWmbmlOyJWnRi5NuCxSQRwdPF+WIbYbSt4R+MjitLprfemjTrisPb7Y9mucIq3W4xyOSml/PanvW1HmBQ==" hashValue="fRforTIOuRiUz933P6QW6FEsyrEAc+baJdeeYGM+dEwfiVH5QRH0m1tHbK9iXuZctrWB+mEauWQ5sZ3JL/Dcgw==" algorithmName="SHA-512" password="CC35"/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technologie CDP Přerov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231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271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27. 6. 2024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28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36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37</v>
      </c>
      <c r="E32" s="34"/>
      <c r="F32" s="34"/>
      <c r="G32" s="34"/>
      <c r="H32" s="34"/>
      <c r="I32" s="34"/>
      <c r="J32" s="156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39</v>
      </c>
      <c r="G34" s="34"/>
      <c r="H34" s="34"/>
      <c r="I34" s="157" t="s">
        <v>38</v>
      </c>
      <c r="J34" s="157" t="s">
        <v>40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41</v>
      </c>
      <c r="E35" s="146" t="s">
        <v>42</v>
      </c>
      <c r="F35" s="159">
        <f>ROUND((SUM(BE121:BE140)),  2)</f>
        <v>0</v>
      </c>
      <c r="G35" s="34"/>
      <c r="H35" s="34"/>
      <c r="I35" s="160">
        <v>0.20999999999999999</v>
      </c>
      <c r="J35" s="159">
        <f>ROUND(((SUM(BE121:BE140))*I35),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43</v>
      </c>
      <c r="F36" s="159">
        <f>ROUND((SUM(BF121:BF140)),  2)</f>
        <v>0</v>
      </c>
      <c r="G36" s="34"/>
      <c r="H36" s="34"/>
      <c r="I36" s="160">
        <v>0.12</v>
      </c>
      <c r="J36" s="159">
        <f>ROUND(((SUM(BF121:BF140))*I36),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44</v>
      </c>
      <c r="F37" s="159">
        <f>ROUND((SUM(BG121:BG140)),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45</v>
      </c>
      <c r="F38" s="159">
        <f>ROUND((SUM(BH121:BH140)),  2)</f>
        <v>0</v>
      </c>
      <c r="G38" s="34"/>
      <c r="H38" s="34"/>
      <c r="I38" s="160">
        <v>0.12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46</v>
      </c>
      <c r="F39" s="159">
        <f>ROUND((SUM(BI121:BI140)),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50</v>
      </c>
      <c r="E50" s="169"/>
      <c r="F50" s="169"/>
      <c r="G50" s="168" t="s">
        <v>51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1"/>
      <c r="J61" s="173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54</v>
      </c>
      <c r="E65" s="174"/>
      <c r="F65" s="174"/>
      <c r="G65" s="168" t="s">
        <v>55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1"/>
      <c r="J76" s="173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technologie CDP Přerov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231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PS 02.3 - Sál č.3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CDP Přerov</v>
      </c>
      <c r="G91" s="36"/>
      <c r="H91" s="36"/>
      <c r="I91" s="28" t="s">
        <v>22</v>
      </c>
      <c r="J91" s="75" t="str">
        <f>IF(J14="","",J14)</f>
        <v>27. 6. 2024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9" customFormat="1" ht="24.96" customHeight="1">
      <c r="A99" s="9"/>
      <c r="B99" s="184"/>
      <c r="C99" s="185"/>
      <c r="D99" s="186" t="s">
        <v>132</v>
      </c>
      <c r="E99" s="187"/>
      <c r="F99" s="187"/>
      <c r="G99" s="187"/>
      <c r="H99" s="187"/>
      <c r="I99" s="187"/>
      <c r="J99" s="188">
        <f>J122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9" t="str">
        <f>E7</f>
        <v>Oprava technologie CDP Přerov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123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16.5" customHeight="1">
      <c r="A111" s="34"/>
      <c r="B111" s="35"/>
      <c r="C111" s="36"/>
      <c r="D111" s="36"/>
      <c r="E111" s="179" t="s">
        <v>231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125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E11</f>
        <v>PS 02.3 - Sál č.3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>CDP Přerov</v>
      </c>
      <c r="G115" s="36"/>
      <c r="H115" s="36"/>
      <c r="I115" s="28" t="s">
        <v>22</v>
      </c>
      <c r="J115" s="75" t="str">
        <f>IF(J14="","",J14)</f>
        <v>27. 6. 2024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>Správa železnic, státní organizace</v>
      </c>
      <c r="G117" s="36"/>
      <c r="H117" s="36"/>
      <c r="I117" s="28" t="s">
        <v>32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30</v>
      </c>
      <c r="D118" s="36"/>
      <c r="E118" s="36"/>
      <c r="F118" s="23" t="str">
        <f>IF(E20="","",E20)</f>
        <v>Vyplň údaj</v>
      </c>
      <c r="G118" s="36"/>
      <c r="H118" s="36"/>
      <c r="I118" s="28" t="s">
        <v>35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134</v>
      </c>
      <c r="D120" s="193" t="s">
        <v>62</v>
      </c>
      <c r="E120" s="193" t="s">
        <v>58</v>
      </c>
      <c r="F120" s="193" t="s">
        <v>59</v>
      </c>
      <c r="G120" s="193" t="s">
        <v>135</v>
      </c>
      <c r="H120" s="193" t="s">
        <v>136</v>
      </c>
      <c r="I120" s="193" t="s">
        <v>137</v>
      </c>
      <c r="J120" s="194" t="s">
        <v>129</v>
      </c>
      <c r="K120" s="195" t="s">
        <v>138</v>
      </c>
      <c r="L120" s="196"/>
      <c r="M120" s="96" t="s">
        <v>1</v>
      </c>
      <c r="N120" s="97" t="s">
        <v>41</v>
      </c>
      <c r="O120" s="97" t="s">
        <v>139</v>
      </c>
      <c r="P120" s="97" t="s">
        <v>140</v>
      </c>
      <c r="Q120" s="97" t="s">
        <v>141</v>
      </c>
      <c r="R120" s="97" t="s">
        <v>142</v>
      </c>
      <c r="S120" s="97" t="s">
        <v>143</v>
      </c>
      <c r="T120" s="98" t="s">
        <v>144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145</v>
      </c>
      <c r="D121" s="36"/>
      <c r="E121" s="36"/>
      <c r="F121" s="36"/>
      <c r="G121" s="36"/>
      <c r="H121" s="36"/>
      <c r="I121" s="36"/>
      <c r="J121" s="197">
        <f>BK121</f>
        <v>0</v>
      </c>
      <c r="K121" s="36"/>
      <c r="L121" s="40"/>
      <c r="M121" s="99"/>
      <c r="N121" s="198"/>
      <c r="O121" s="100"/>
      <c r="P121" s="199">
        <f>P122</f>
        <v>0</v>
      </c>
      <c r="Q121" s="100"/>
      <c r="R121" s="199">
        <f>R122</f>
        <v>0</v>
      </c>
      <c r="S121" s="100"/>
      <c r="T121" s="200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131</v>
      </c>
      <c r="BK121" s="201">
        <f>BK122</f>
        <v>0</v>
      </c>
    </row>
    <row r="122" s="11" customFormat="1" ht="25.92" customHeight="1">
      <c r="A122" s="11"/>
      <c r="B122" s="232"/>
      <c r="C122" s="233"/>
      <c r="D122" s="234" t="s">
        <v>76</v>
      </c>
      <c r="E122" s="235" t="s">
        <v>187</v>
      </c>
      <c r="F122" s="235" t="s">
        <v>188</v>
      </c>
      <c r="G122" s="233"/>
      <c r="H122" s="233"/>
      <c r="I122" s="236"/>
      <c r="J122" s="237">
        <f>BK122</f>
        <v>0</v>
      </c>
      <c r="K122" s="233"/>
      <c r="L122" s="238"/>
      <c r="M122" s="239"/>
      <c r="N122" s="240"/>
      <c r="O122" s="240"/>
      <c r="P122" s="241">
        <f>SUM(P123:P140)</f>
        <v>0</v>
      </c>
      <c r="Q122" s="240"/>
      <c r="R122" s="241">
        <f>SUM(R123:R140)</f>
        <v>0</v>
      </c>
      <c r="S122" s="240"/>
      <c r="T122" s="242">
        <f>SUM(T123:T140)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43" t="s">
        <v>163</v>
      </c>
      <c r="AT122" s="244" t="s">
        <v>76</v>
      </c>
      <c r="AU122" s="244" t="s">
        <v>77</v>
      </c>
      <c r="AY122" s="243" t="s">
        <v>150</v>
      </c>
      <c r="BK122" s="245">
        <f>SUM(BK123:BK140)</f>
        <v>0</v>
      </c>
    </row>
    <row r="123" s="2" customFormat="1" ht="16.5" customHeight="1">
      <c r="A123" s="34"/>
      <c r="B123" s="35"/>
      <c r="C123" s="202" t="s">
        <v>84</v>
      </c>
      <c r="D123" s="202" t="s">
        <v>146</v>
      </c>
      <c r="E123" s="203" t="s">
        <v>169</v>
      </c>
      <c r="F123" s="204" t="s">
        <v>233</v>
      </c>
      <c r="G123" s="205" t="s">
        <v>149</v>
      </c>
      <c r="H123" s="206">
        <v>22</v>
      </c>
      <c r="I123" s="207"/>
      <c r="J123" s="208">
        <f>ROUND(I123*H123,2)</f>
        <v>0</v>
      </c>
      <c r="K123" s="209"/>
      <c r="L123" s="210"/>
      <c r="M123" s="211" t="s">
        <v>1</v>
      </c>
      <c r="N123" s="212" t="s">
        <v>42</v>
      </c>
      <c r="O123" s="8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86</v>
      </c>
      <c r="AT123" s="215" t="s">
        <v>146</v>
      </c>
      <c r="AU123" s="215" t="s">
        <v>84</v>
      </c>
      <c r="AY123" s="13" t="s">
        <v>150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3" t="s">
        <v>84</v>
      </c>
      <c r="BK123" s="216">
        <f>ROUND(I123*H123,2)</f>
        <v>0</v>
      </c>
      <c r="BL123" s="13" t="s">
        <v>84</v>
      </c>
      <c r="BM123" s="215" t="s">
        <v>272</v>
      </c>
    </row>
    <row r="124" s="2" customFormat="1">
      <c r="A124" s="34"/>
      <c r="B124" s="35"/>
      <c r="C124" s="36"/>
      <c r="D124" s="217" t="s">
        <v>152</v>
      </c>
      <c r="E124" s="36"/>
      <c r="F124" s="218" t="s">
        <v>273</v>
      </c>
      <c r="G124" s="36"/>
      <c r="H124" s="36"/>
      <c r="I124" s="219"/>
      <c r="J124" s="36"/>
      <c r="K124" s="36"/>
      <c r="L124" s="40"/>
      <c r="M124" s="220"/>
      <c r="N124" s="221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152</v>
      </c>
      <c r="AU124" s="13" t="s">
        <v>84</v>
      </c>
    </row>
    <row r="125" s="2" customFormat="1" ht="24.15" customHeight="1">
      <c r="A125" s="34"/>
      <c r="B125" s="35"/>
      <c r="C125" s="222" t="s">
        <v>86</v>
      </c>
      <c r="D125" s="222" t="s">
        <v>182</v>
      </c>
      <c r="E125" s="223" t="s">
        <v>236</v>
      </c>
      <c r="F125" s="224" t="s">
        <v>237</v>
      </c>
      <c r="G125" s="225" t="s">
        <v>149</v>
      </c>
      <c r="H125" s="226">
        <v>22</v>
      </c>
      <c r="I125" s="227"/>
      <c r="J125" s="228">
        <f>ROUND(I125*H125,2)</f>
        <v>0</v>
      </c>
      <c r="K125" s="229"/>
      <c r="L125" s="40"/>
      <c r="M125" s="230" t="s">
        <v>1</v>
      </c>
      <c r="N125" s="231" t="s">
        <v>42</v>
      </c>
      <c r="O125" s="8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5" t="s">
        <v>84</v>
      </c>
      <c r="AT125" s="215" t="s">
        <v>182</v>
      </c>
      <c r="AU125" s="215" t="s">
        <v>84</v>
      </c>
      <c r="AY125" s="13" t="s">
        <v>150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3" t="s">
        <v>84</v>
      </c>
      <c r="BK125" s="216">
        <f>ROUND(I125*H125,2)</f>
        <v>0</v>
      </c>
      <c r="BL125" s="13" t="s">
        <v>84</v>
      </c>
      <c r="BM125" s="215" t="s">
        <v>274</v>
      </c>
    </row>
    <row r="126" s="2" customFormat="1">
      <c r="A126" s="34"/>
      <c r="B126" s="35"/>
      <c r="C126" s="36"/>
      <c r="D126" s="217" t="s">
        <v>152</v>
      </c>
      <c r="E126" s="36"/>
      <c r="F126" s="218" t="s">
        <v>275</v>
      </c>
      <c r="G126" s="36"/>
      <c r="H126" s="36"/>
      <c r="I126" s="219"/>
      <c r="J126" s="36"/>
      <c r="K126" s="36"/>
      <c r="L126" s="40"/>
      <c r="M126" s="220"/>
      <c r="N126" s="221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152</v>
      </c>
      <c r="AU126" s="13" t="s">
        <v>84</v>
      </c>
    </row>
    <row r="127" s="2" customFormat="1" ht="24.15" customHeight="1">
      <c r="A127" s="34"/>
      <c r="B127" s="35"/>
      <c r="C127" s="202" t="s">
        <v>158</v>
      </c>
      <c r="D127" s="202" t="s">
        <v>146</v>
      </c>
      <c r="E127" s="203" t="s">
        <v>240</v>
      </c>
      <c r="F127" s="204" t="s">
        <v>241</v>
      </c>
      <c r="G127" s="205" t="s">
        <v>149</v>
      </c>
      <c r="H127" s="206">
        <v>6</v>
      </c>
      <c r="I127" s="207"/>
      <c r="J127" s="208">
        <f>ROUND(I127*H127,2)</f>
        <v>0</v>
      </c>
      <c r="K127" s="209"/>
      <c r="L127" s="210"/>
      <c r="M127" s="211" t="s">
        <v>1</v>
      </c>
      <c r="N127" s="212" t="s">
        <v>42</v>
      </c>
      <c r="O127" s="8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5" t="s">
        <v>86</v>
      </c>
      <c r="AT127" s="215" t="s">
        <v>146</v>
      </c>
      <c r="AU127" s="215" t="s">
        <v>84</v>
      </c>
      <c r="AY127" s="13" t="s">
        <v>150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3" t="s">
        <v>84</v>
      </c>
      <c r="BK127" s="216">
        <f>ROUND(I127*H127,2)</f>
        <v>0</v>
      </c>
      <c r="BL127" s="13" t="s">
        <v>84</v>
      </c>
      <c r="BM127" s="215" t="s">
        <v>276</v>
      </c>
    </row>
    <row r="128" s="2" customFormat="1">
      <c r="A128" s="34"/>
      <c r="B128" s="35"/>
      <c r="C128" s="36"/>
      <c r="D128" s="217" t="s">
        <v>152</v>
      </c>
      <c r="E128" s="36"/>
      <c r="F128" s="218" t="s">
        <v>277</v>
      </c>
      <c r="G128" s="36"/>
      <c r="H128" s="36"/>
      <c r="I128" s="219"/>
      <c r="J128" s="36"/>
      <c r="K128" s="36"/>
      <c r="L128" s="40"/>
      <c r="M128" s="220"/>
      <c r="N128" s="221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152</v>
      </c>
      <c r="AU128" s="13" t="s">
        <v>84</v>
      </c>
    </row>
    <row r="129" s="2" customFormat="1" ht="16.5" customHeight="1">
      <c r="A129" s="34"/>
      <c r="B129" s="35"/>
      <c r="C129" s="222" t="s">
        <v>163</v>
      </c>
      <c r="D129" s="222" t="s">
        <v>182</v>
      </c>
      <c r="E129" s="223" t="s">
        <v>244</v>
      </c>
      <c r="F129" s="224" t="s">
        <v>245</v>
      </c>
      <c r="G129" s="225" t="s">
        <v>246</v>
      </c>
      <c r="H129" s="226">
        <v>6</v>
      </c>
      <c r="I129" s="227"/>
      <c r="J129" s="228">
        <f>ROUND(I129*H129,2)</f>
        <v>0</v>
      </c>
      <c r="K129" s="229"/>
      <c r="L129" s="40"/>
      <c r="M129" s="230" t="s">
        <v>1</v>
      </c>
      <c r="N129" s="231" t="s">
        <v>42</v>
      </c>
      <c r="O129" s="8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5" t="s">
        <v>84</v>
      </c>
      <c r="AT129" s="215" t="s">
        <v>182</v>
      </c>
      <c r="AU129" s="215" t="s">
        <v>84</v>
      </c>
      <c r="AY129" s="13" t="s">
        <v>150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3" t="s">
        <v>84</v>
      </c>
      <c r="BK129" s="216">
        <f>ROUND(I129*H129,2)</f>
        <v>0</v>
      </c>
      <c r="BL129" s="13" t="s">
        <v>84</v>
      </c>
      <c r="BM129" s="215" t="s">
        <v>278</v>
      </c>
    </row>
    <row r="130" s="2" customFormat="1">
      <c r="A130" s="34"/>
      <c r="B130" s="35"/>
      <c r="C130" s="36"/>
      <c r="D130" s="217" t="s">
        <v>152</v>
      </c>
      <c r="E130" s="36"/>
      <c r="F130" s="218" t="s">
        <v>245</v>
      </c>
      <c r="G130" s="36"/>
      <c r="H130" s="36"/>
      <c r="I130" s="219"/>
      <c r="J130" s="36"/>
      <c r="K130" s="36"/>
      <c r="L130" s="40"/>
      <c r="M130" s="220"/>
      <c r="N130" s="221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152</v>
      </c>
      <c r="AU130" s="13" t="s">
        <v>84</v>
      </c>
    </row>
    <row r="131" s="2" customFormat="1" ht="16.5" customHeight="1">
      <c r="A131" s="34"/>
      <c r="B131" s="35"/>
      <c r="C131" s="222" t="s">
        <v>168</v>
      </c>
      <c r="D131" s="222" t="s">
        <v>182</v>
      </c>
      <c r="E131" s="223" t="s">
        <v>248</v>
      </c>
      <c r="F131" s="224" t="s">
        <v>249</v>
      </c>
      <c r="G131" s="225" t="s">
        <v>246</v>
      </c>
      <c r="H131" s="226">
        <v>6</v>
      </c>
      <c r="I131" s="227"/>
      <c r="J131" s="228">
        <f>ROUND(I131*H131,2)</f>
        <v>0</v>
      </c>
      <c r="K131" s="229"/>
      <c r="L131" s="40"/>
      <c r="M131" s="230" t="s">
        <v>1</v>
      </c>
      <c r="N131" s="231" t="s">
        <v>42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84</v>
      </c>
      <c r="AT131" s="215" t="s">
        <v>182</v>
      </c>
      <c r="AU131" s="215" t="s">
        <v>84</v>
      </c>
      <c r="AY131" s="13" t="s">
        <v>150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3" t="s">
        <v>84</v>
      </c>
      <c r="BK131" s="216">
        <f>ROUND(I131*H131,2)</f>
        <v>0</v>
      </c>
      <c r="BL131" s="13" t="s">
        <v>84</v>
      </c>
      <c r="BM131" s="215" t="s">
        <v>279</v>
      </c>
    </row>
    <row r="132" s="2" customFormat="1">
      <c r="A132" s="34"/>
      <c r="B132" s="35"/>
      <c r="C132" s="36"/>
      <c r="D132" s="217" t="s">
        <v>152</v>
      </c>
      <c r="E132" s="36"/>
      <c r="F132" s="218" t="s">
        <v>249</v>
      </c>
      <c r="G132" s="36"/>
      <c r="H132" s="36"/>
      <c r="I132" s="219"/>
      <c r="J132" s="36"/>
      <c r="K132" s="36"/>
      <c r="L132" s="40"/>
      <c r="M132" s="220"/>
      <c r="N132" s="221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152</v>
      </c>
      <c r="AU132" s="13" t="s">
        <v>84</v>
      </c>
    </row>
    <row r="133" s="2" customFormat="1" ht="16.5" customHeight="1">
      <c r="A133" s="34"/>
      <c r="B133" s="35"/>
      <c r="C133" s="202" t="s">
        <v>173</v>
      </c>
      <c r="D133" s="202" t="s">
        <v>146</v>
      </c>
      <c r="E133" s="203" t="s">
        <v>251</v>
      </c>
      <c r="F133" s="204" t="s">
        <v>252</v>
      </c>
      <c r="G133" s="205" t="s">
        <v>149</v>
      </c>
      <c r="H133" s="206">
        <v>2</v>
      </c>
      <c r="I133" s="207"/>
      <c r="J133" s="208">
        <f>ROUND(I133*H133,2)</f>
        <v>0</v>
      </c>
      <c r="K133" s="209"/>
      <c r="L133" s="210"/>
      <c r="M133" s="211" t="s">
        <v>1</v>
      </c>
      <c r="N133" s="212" t="s">
        <v>42</v>
      </c>
      <c r="O133" s="8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5" t="s">
        <v>86</v>
      </c>
      <c r="AT133" s="215" t="s">
        <v>146</v>
      </c>
      <c r="AU133" s="215" t="s">
        <v>84</v>
      </c>
      <c r="AY133" s="13" t="s">
        <v>150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3" t="s">
        <v>84</v>
      </c>
      <c r="BK133" s="216">
        <f>ROUND(I133*H133,2)</f>
        <v>0</v>
      </c>
      <c r="BL133" s="13" t="s">
        <v>84</v>
      </c>
      <c r="BM133" s="215" t="s">
        <v>280</v>
      </c>
    </row>
    <row r="134" s="2" customFormat="1">
      <c r="A134" s="34"/>
      <c r="B134" s="35"/>
      <c r="C134" s="36"/>
      <c r="D134" s="217" t="s">
        <v>152</v>
      </c>
      <c r="E134" s="36"/>
      <c r="F134" s="218" t="s">
        <v>254</v>
      </c>
      <c r="G134" s="36"/>
      <c r="H134" s="36"/>
      <c r="I134" s="219"/>
      <c r="J134" s="36"/>
      <c r="K134" s="36"/>
      <c r="L134" s="40"/>
      <c r="M134" s="220"/>
      <c r="N134" s="221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152</v>
      </c>
      <c r="AU134" s="13" t="s">
        <v>84</v>
      </c>
    </row>
    <row r="135" s="2" customFormat="1" ht="16.5" customHeight="1">
      <c r="A135" s="34"/>
      <c r="B135" s="35"/>
      <c r="C135" s="202" t="s">
        <v>177</v>
      </c>
      <c r="D135" s="202" t="s">
        <v>146</v>
      </c>
      <c r="E135" s="203" t="s">
        <v>255</v>
      </c>
      <c r="F135" s="204" t="s">
        <v>256</v>
      </c>
      <c r="G135" s="205" t="s">
        <v>149</v>
      </c>
      <c r="H135" s="206">
        <v>1</v>
      </c>
      <c r="I135" s="207"/>
      <c r="J135" s="208">
        <f>ROUND(I135*H135,2)</f>
        <v>0</v>
      </c>
      <c r="K135" s="209"/>
      <c r="L135" s="210"/>
      <c r="M135" s="211" t="s">
        <v>1</v>
      </c>
      <c r="N135" s="212" t="s">
        <v>42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5" t="s">
        <v>86</v>
      </c>
      <c r="AT135" s="215" t="s">
        <v>146</v>
      </c>
      <c r="AU135" s="215" t="s">
        <v>84</v>
      </c>
      <c r="AY135" s="13" t="s">
        <v>150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3" t="s">
        <v>84</v>
      </c>
      <c r="BK135" s="216">
        <f>ROUND(I135*H135,2)</f>
        <v>0</v>
      </c>
      <c r="BL135" s="13" t="s">
        <v>84</v>
      </c>
      <c r="BM135" s="215" t="s">
        <v>281</v>
      </c>
    </row>
    <row r="136" s="2" customFormat="1">
      <c r="A136" s="34"/>
      <c r="B136" s="35"/>
      <c r="C136" s="36"/>
      <c r="D136" s="217" t="s">
        <v>152</v>
      </c>
      <c r="E136" s="36"/>
      <c r="F136" s="218" t="s">
        <v>258</v>
      </c>
      <c r="G136" s="36"/>
      <c r="H136" s="36"/>
      <c r="I136" s="219"/>
      <c r="J136" s="36"/>
      <c r="K136" s="36"/>
      <c r="L136" s="40"/>
      <c r="M136" s="220"/>
      <c r="N136" s="221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152</v>
      </c>
      <c r="AU136" s="13" t="s">
        <v>84</v>
      </c>
    </row>
    <row r="137" s="2" customFormat="1" ht="44.25" customHeight="1">
      <c r="A137" s="34"/>
      <c r="B137" s="35"/>
      <c r="C137" s="222" t="s">
        <v>181</v>
      </c>
      <c r="D137" s="222" t="s">
        <v>182</v>
      </c>
      <c r="E137" s="223" t="s">
        <v>190</v>
      </c>
      <c r="F137" s="224" t="s">
        <v>191</v>
      </c>
      <c r="G137" s="225" t="s">
        <v>149</v>
      </c>
      <c r="H137" s="226">
        <v>1</v>
      </c>
      <c r="I137" s="227"/>
      <c r="J137" s="228">
        <f>ROUND(I137*H137,2)</f>
        <v>0</v>
      </c>
      <c r="K137" s="229"/>
      <c r="L137" s="40"/>
      <c r="M137" s="230" t="s">
        <v>1</v>
      </c>
      <c r="N137" s="231" t="s">
        <v>42</v>
      </c>
      <c r="O137" s="8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84</v>
      </c>
      <c r="AT137" s="215" t="s">
        <v>182</v>
      </c>
      <c r="AU137" s="215" t="s">
        <v>84</v>
      </c>
      <c r="AY137" s="13" t="s">
        <v>150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3" t="s">
        <v>84</v>
      </c>
      <c r="BK137" s="216">
        <f>ROUND(I137*H137,2)</f>
        <v>0</v>
      </c>
      <c r="BL137" s="13" t="s">
        <v>84</v>
      </c>
      <c r="BM137" s="215" t="s">
        <v>282</v>
      </c>
    </row>
    <row r="138" s="2" customFormat="1">
      <c r="A138" s="34"/>
      <c r="B138" s="35"/>
      <c r="C138" s="36"/>
      <c r="D138" s="217" t="s">
        <v>152</v>
      </c>
      <c r="E138" s="36"/>
      <c r="F138" s="218" t="s">
        <v>193</v>
      </c>
      <c r="G138" s="36"/>
      <c r="H138" s="36"/>
      <c r="I138" s="219"/>
      <c r="J138" s="36"/>
      <c r="K138" s="36"/>
      <c r="L138" s="40"/>
      <c r="M138" s="220"/>
      <c r="N138" s="221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152</v>
      </c>
      <c r="AU138" s="13" t="s">
        <v>84</v>
      </c>
    </row>
    <row r="139" s="2" customFormat="1" ht="49.05" customHeight="1">
      <c r="A139" s="34"/>
      <c r="B139" s="35"/>
      <c r="C139" s="222" t="s">
        <v>189</v>
      </c>
      <c r="D139" s="222" t="s">
        <v>182</v>
      </c>
      <c r="E139" s="223" t="s">
        <v>195</v>
      </c>
      <c r="F139" s="224" t="s">
        <v>196</v>
      </c>
      <c r="G139" s="225" t="s">
        <v>149</v>
      </c>
      <c r="H139" s="226">
        <v>2</v>
      </c>
      <c r="I139" s="227"/>
      <c r="J139" s="228">
        <f>ROUND(I139*H139,2)</f>
        <v>0</v>
      </c>
      <c r="K139" s="229"/>
      <c r="L139" s="40"/>
      <c r="M139" s="230" t="s">
        <v>1</v>
      </c>
      <c r="N139" s="231" t="s">
        <v>42</v>
      </c>
      <c r="O139" s="8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84</v>
      </c>
      <c r="AT139" s="215" t="s">
        <v>182</v>
      </c>
      <c r="AU139" s="215" t="s">
        <v>84</v>
      </c>
      <c r="AY139" s="13" t="s">
        <v>150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3" t="s">
        <v>84</v>
      </c>
      <c r="BK139" s="216">
        <f>ROUND(I139*H139,2)</f>
        <v>0</v>
      </c>
      <c r="BL139" s="13" t="s">
        <v>84</v>
      </c>
      <c r="BM139" s="215" t="s">
        <v>283</v>
      </c>
    </row>
    <row r="140" s="2" customFormat="1">
      <c r="A140" s="34"/>
      <c r="B140" s="35"/>
      <c r="C140" s="36"/>
      <c r="D140" s="217" t="s">
        <v>152</v>
      </c>
      <c r="E140" s="36"/>
      <c r="F140" s="218" t="s">
        <v>198</v>
      </c>
      <c r="G140" s="36"/>
      <c r="H140" s="36"/>
      <c r="I140" s="219"/>
      <c r="J140" s="36"/>
      <c r="K140" s="36"/>
      <c r="L140" s="40"/>
      <c r="M140" s="246"/>
      <c r="N140" s="247"/>
      <c r="O140" s="248"/>
      <c r="P140" s="248"/>
      <c r="Q140" s="248"/>
      <c r="R140" s="248"/>
      <c r="S140" s="248"/>
      <c r="T140" s="249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152</v>
      </c>
      <c r="AU140" s="13" t="s">
        <v>84</v>
      </c>
    </row>
    <row r="141" s="2" customFormat="1" ht="6.96" customHeight="1">
      <c r="A141" s="34"/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40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sheet="1" autoFilter="0" formatColumns="0" formatRows="0" objects="1" scenarios="1" spinCount="100000" saltValue="8UVZp1wMTJ4DfzqGDNyeNc18FF5AYle9rWdHFahMyEOaqwJo4iq/i6eb16sD5kfoClOuqqSyd9gvhUb8sfnadA==" hashValue="X4sLW9iEQnunV1FhekFSUV42ixFyTRF1UjK+eoXkN2s8cByem+e10ou7E72BH3IqL2lyZlw9Xqg6ukjYrwMMiw==" algorithmName="SHA-512" password="CC35"/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technologie CDP Přerov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231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284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27. 6. 2024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28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36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37</v>
      </c>
      <c r="E32" s="34"/>
      <c r="F32" s="34"/>
      <c r="G32" s="34"/>
      <c r="H32" s="34"/>
      <c r="I32" s="34"/>
      <c r="J32" s="156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39</v>
      </c>
      <c r="G34" s="34"/>
      <c r="H34" s="34"/>
      <c r="I34" s="157" t="s">
        <v>38</v>
      </c>
      <c r="J34" s="157" t="s">
        <v>40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41</v>
      </c>
      <c r="E35" s="146" t="s">
        <v>42</v>
      </c>
      <c r="F35" s="159">
        <f>ROUND((SUM(BE121:BE140)),  2)</f>
        <v>0</v>
      </c>
      <c r="G35" s="34"/>
      <c r="H35" s="34"/>
      <c r="I35" s="160">
        <v>0.20999999999999999</v>
      </c>
      <c r="J35" s="159">
        <f>ROUND(((SUM(BE121:BE140))*I35),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43</v>
      </c>
      <c r="F36" s="159">
        <f>ROUND((SUM(BF121:BF140)),  2)</f>
        <v>0</v>
      </c>
      <c r="G36" s="34"/>
      <c r="H36" s="34"/>
      <c r="I36" s="160">
        <v>0.12</v>
      </c>
      <c r="J36" s="159">
        <f>ROUND(((SUM(BF121:BF140))*I36),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44</v>
      </c>
      <c r="F37" s="159">
        <f>ROUND((SUM(BG121:BG140)),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45</v>
      </c>
      <c r="F38" s="159">
        <f>ROUND((SUM(BH121:BH140)),  2)</f>
        <v>0</v>
      </c>
      <c r="G38" s="34"/>
      <c r="H38" s="34"/>
      <c r="I38" s="160">
        <v>0.12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46</v>
      </c>
      <c r="F39" s="159">
        <f>ROUND((SUM(BI121:BI140)),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50</v>
      </c>
      <c r="E50" s="169"/>
      <c r="F50" s="169"/>
      <c r="G50" s="168" t="s">
        <v>51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1"/>
      <c r="J61" s="173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54</v>
      </c>
      <c r="E65" s="174"/>
      <c r="F65" s="174"/>
      <c r="G65" s="168" t="s">
        <v>55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1"/>
      <c r="J76" s="173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technologie CDP Přerov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231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PS 02.4 - Sál č.5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CDP Přerov</v>
      </c>
      <c r="G91" s="36"/>
      <c r="H91" s="36"/>
      <c r="I91" s="28" t="s">
        <v>22</v>
      </c>
      <c r="J91" s="75" t="str">
        <f>IF(J14="","",J14)</f>
        <v>27. 6. 2024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9" customFormat="1" ht="24.96" customHeight="1">
      <c r="A99" s="9"/>
      <c r="B99" s="184"/>
      <c r="C99" s="185"/>
      <c r="D99" s="186" t="s">
        <v>132</v>
      </c>
      <c r="E99" s="187"/>
      <c r="F99" s="187"/>
      <c r="G99" s="187"/>
      <c r="H99" s="187"/>
      <c r="I99" s="187"/>
      <c r="J99" s="188">
        <f>J122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9" t="str">
        <f>E7</f>
        <v>Oprava technologie CDP Přerov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123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16.5" customHeight="1">
      <c r="A111" s="34"/>
      <c r="B111" s="35"/>
      <c r="C111" s="36"/>
      <c r="D111" s="36"/>
      <c r="E111" s="179" t="s">
        <v>231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125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E11</f>
        <v>PS 02.4 - Sál č.5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>CDP Přerov</v>
      </c>
      <c r="G115" s="36"/>
      <c r="H115" s="36"/>
      <c r="I115" s="28" t="s">
        <v>22</v>
      </c>
      <c r="J115" s="75" t="str">
        <f>IF(J14="","",J14)</f>
        <v>27. 6. 2024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>Správa železnic, státní organizace</v>
      </c>
      <c r="G117" s="36"/>
      <c r="H117" s="36"/>
      <c r="I117" s="28" t="s">
        <v>32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30</v>
      </c>
      <c r="D118" s="36"/>
      <c r="E118" s="36"/>
      <c r="F118" s="23" t="str">
        <f>IF(E20="","",E20)</f>
        <v>Vyplň údaj</v>
      </c>
      <c r="G118" s="36"/>
      <c r="H118" s="36"/>
      <c r="I118" s="28" t="s">
        <v>35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134</v>
      </c>
      <c r="D120" s="193" t="s">
        <v>62</v>
      </c>
      <c r="E120" s="193" t="s">
        <v>58</v>
      </c>
      <c r="F120" s="193" t="s">
        <v>59</v>
      </c>
      <c r="G120" s="193" t="s">
        <v>135</v>
      </c>
      <c r="H120" s="193" t="s">
        <v>136</v>
      </c>
      <c r="I120" s="193" t="s">
        <v>137</v>
      </c>
      <c r="J120" s="194" t="s">
        <v>129</v>
      </c>
      <c r="K120" s="195" t="s">
        <v>138</v>
      </c>
      <c r="L120" s="196"/>
      <c r="M120" s="96" t="s">
        <v>1</v>
      </c>
      <c r="N120" s="97" t="s">
        <v>41</v>
      </c>
      <c r="O120" s="97" t="s">
        <v>139</v>
      </c>
      <c r="P120" s="97" t="s">
        <v>140</v>
      </c>
      <c r="Q120" s="97" t="s">
        <v>141</v>
      </c>
      <c r="R120" s="97" t="s">
        <v>142</v>
      </c>
      <c r="S120" s="97" t="s">
        <v>143</v>
      </c>
      <c r="T120" s="98" t="s">
        <v>144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145</v>
      </c>
      <c r="D121" s="36"/>
      <c r="E121" s="36"/>
      <c r="F121" s="36"/>
      <c r="G121" s="36"/>
      <c r="H121" s="36"/>
      <c r="I121" s="36"/>
      <c r="J121" s="197">
        <f>BK121</f>
        <v>0</v>
      </c>
      <c r="K121" s="36"/>
      <c r="L121" s="40"/>
      <c r="M121" s="99"/>
      <c r="N121" s="198"/>
      <c r="O121" s="100"/>
      <c r="P121" s="199">
        <f>P122</f>
        <v>0</v>
      </c>
      <c r="Q121" s="100"/>
      <c r="R121" s="199">
        <f>R122</f>
        <v>0</v>
      </c>
      <c r="S121" s="100"/>
      <c r="T121" s="200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131</v>
      </c>
      <c r="BK121" s="201">
        <f>BK122</f>
        <v>0</v>
      </c>
    </row>
    <row r="122" s="11" customFormat="1" ht="25.92" customHeight="1">
      <c r="A122" s="11"/>
      <c r="B122" s="232"/>
      <c r="C122" s="233"/>
      <c r="D122" s="234" t="s">
        <v>76</v>
      </c>
      <c r="E122" s="235" t="s">
        <v>187</v>
      </c>
      <c r="F122" s="235" t="s">
        <v>188</v>
      </c>
      <c r="G122" s="233"/>
      <c r="H122" s="233"/>
      <c r="I122" s="236"/>
      <c r="J122" s="237">
        <f>BK122</f>
        <v>0</v>
      </c>
      <c r="K122" s="233"/>
      <c r="L122" s="238"/>
      <c r="M122" s="239"/>
      <c r="N122" s="240"/>
      <c r="O122" s="240"/>
      <c r="P122" s="241">
        <f>SUM(P123:P140)</f>
        <v>0</v>
      </c>
      <c r="Q122" s="240"/>
      <c r="R122" s="241">
        <f>SUM(R123:R140)</f>
        <v>0</v>
      </c>
      <c r="S122" s="240"/>
      <c r="T122" s="242">
        <f>SUM(T123:T140)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43" t="s">
        <v>163</v>
      </c>
      <c r="AT122" s="244" t="s">
        <v>76</v>
      </c>
      <c r="AU122" s="244" t="s">
        <v>77</v>
      </c>
      <c r="AY122" s="243" t="s">
        <v>150</v>
      </c>
      <c r="BK122" s="245">
        <f>SUM(BK123:BK140)</f>
        <v>0</v>
      </c>
    </row>
    <row r="123" s="2" customFormat="1" ht="16.5" customHeight="1">
      <c r="A123" s="34"/>
      <c r="B123" s="35"/>
      <c r="C123" s="202" t="s">
        <v>84</v>
      </c>
      <c r="D123" s="202" t="s">
        <v>146</v>
      </c>
      <c r="E123" s="203" t="s">
        <v>215</v>
      </c>
      <c r="F123" s="204" t="s">
        <v>216</v>
      </c>
      <c r="G123" s="205" t="s">
        <v>149</v>
      </c>
      <c r="H123" s="206">
        <v>16</v>
      </c>
      <c r="I123" s="207"/>
      <c r="J123" s="208">
        <f>ROUND(I123*H123,2)</f>
        <v>0</v>
      </c>
      <c r="K123" s="209"/>
      <c r="L123" s="210"/>
      <c r="M123" s="211" t="s">
        <v>1</v>
      </c>
      <c r="N123" s="212" t="s">
        <v>42</v>
      </c>
      <c r="O123" s="8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86</v>
      </c>
      <c r="AT123" s="215" t="s">
        <v>146</v>
      </c>
      <c r="AU123" s="215" t="s">
        <v>84</v>
      </c>
      <c r="AY123" s="13" t="s">
        <v>150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3" t="s">
        <v>84</v>
      </c>
      <c r="BK123" s="216">
        <f>ROUND(I123*H123,2)</f>
        <v>0</v>
      </c>
      <c r="BL123" s="13" t="s">
        <v>84</v>
      </c>
      <c r="BM123" s="215" t="s">
        <v>285</v>
      </c>
    </row>
    <row r="124" s="2" customFormat="1">
      <c r="A124" s="34"/>
      <c r="B124" s="35"/>
      <c r="C124" s="36"/>
      <c r="D124" s="217" t="s">
        <v>152</v>
      </c>
      <c r="E124" s="36"/>
      <c r="F124" s="218" t="s">
        <v>286</v>
      </c>
      <c r="G124" s="36"/>
      <c r="H124" s="36"/>
      <c r="I124" s="219"/>
      <c r="J124" s="36"/>
      <c r="K124" s="36"/>
      <c r="L124" s="40"/>
      <c r="M124" s="220"/>
      <c r="N124" s="221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152</v>
      </c>
      <c r="AU124" s="13" t="s">
        <v>84</v>
      </c>
    </row>
    <row r="125" s="2" customFormat="1" ht="24.15" customHeight="1">
      <c r="A125" s="34"/>
      <c r="B125" s="35"/>
      <c r="C125" s="222" t="s">
        <v>86</v>
      </c>
      <c r="D125" s="222" t="s">
        <v>182</v>
      </c>
      <c r="E125" s="223" t="s">
        <v>236</v>
      </c>
      <c r="F125" s="224" t="s">
        <v>237</v>
      </c>
      <c r="G125" s="225" t="s">
        <v>149</v>
      </c>
      <c r="H125" s="226">
        <v>16</v>
      </c>
      <c r="I125" s="227"/>
      <c r="J125" s="228">
        <f>ROUND(I125*H125,2)</f>
        <v>0</v>
      </c>
      <c r="K125" s="229"/>
      <c r="L125" s="40"/>
      <c r="M125" s="230" t="s">
        <v>1</v>
      </c>
      <c r="N125" s="231" t="s">
        <v>42</v>
      </c>
      <c r="O125" s="8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5" t="s">
        <v>84</v>
      </c>
      <c r="AT125" s="215" t="s">
        <v>182</v>
      </c>
      <c r="AU125" s="215" t="s">
        <v>84</v>
      </c>
      <c r="AY125" s="13" t="s">
        <v>150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3" t="s">
        <v>84</v>
      </c>
      <c r="BK125" s="216">
        <f>ROUND(I125*H125,2)</f>
        <v>0</v>
      </c>
      <c r="BL125" s="13" t="s">
        <v>84</v>
      </c>
      <c r="BM125" s="215" t="s">
        <v>287</v>
      </c>
    </row>
    <row r="126" s="2" customFormat="1">
      <c r="A126" s="34"/>
      <c r="B126" s="35"/>
      <c r="C126" s="36"/>
      <c r="D126" s="217" t="s">
        <v>152</v>
      </c>
      <c r="E126" s="36"/>
      <c r="F126" s="218" t="s">
        <v>288</v>
      </c>
      <c r="G126" s="36"/>
      <c r="H126" s="36"/>
      <c r="I126" s="219"/>
      <c r="J126" s="36"/>
      <c r="K126" s="36"/>
      <c r="L126" s="40"/>
      <c r="M126" s="220"/>
      <c r="N126" s="221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152</v>
      </c>
      <c r="AU126" s="13" t="s">
        <v>84</v>
      </c>
    </row>
    <row r="127" s="2" customFormat="1" ht="24.15" customHeight="1">
      <c r="A127" s="34"/>
      <c r="B127" s="35"/>
      <c r="C127" s="202" t="s">
        <v>158</v>
      </c>
      <c r="D127" s="202" t="s">
        <v>146</v>
      </c>
      <c r="E127" s="203" t="s">
        <v>240</v>
      </c>
      <c r="F127" s="204" t="s">
        <v>241</v>
      </c>
      <c r="G127" s="205" t="s">
        <v>149</v>
      </c>
      <c r="H127" s="206">
        <v>4</v>
      </c>
      <c r="I127" s="207"/>
      <c r="J127" s="208">
        <f>ROUND(I127*H127,2)</f>
        <v>0</v>
      </c>
      <c r="K127" s="209"/>
      <c r="L127" s="210"/>
      <c r="M127" s="211" t="s">
        <v>1</v>
      </c>
      <c r="N127" s="212" t="s">
        <v>42</v>
      </c>
      <c r="O127" s="8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5" t="s">
        <v>86</v>
      </c>
      <c r="AT127" s="215" t="s">
        <v>146</v>
      </c>
      <c r="AU127" s="215" t="s">
        <v>84</v>
      </c>
      <c r="AY127" s="13" t="s">
        <v>150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3" t="s">
        <v>84</v>
      </c>
      <c r="BK127" s="216">
        <f>ROUND(I127*H127,2)</f>
        <v>0</v>
      </c>
      <c r="BL127" s="13" t="s">
        <v>84</v>
      </c>
      <c r="BM127" s="215" t="s">
        <v>289</v>
      </c>
    </row>
    <row r="128" s="2" customFormat="1">
      <c r="A128" s="34"/>
      <c r="B128" s="35"/>
      <c r="C128" s="36"/>
      <c r="D128" s="217" t="s">
        <v>152</v>
      </c>
      <c r="E128" s="36"/>
      <c r="F128" s="218" t="s">
        <v>243</v>
      </c>
      <c r="G128" s="36"/>
      <c r="H128" s="36"/>
      <c r="I128" s="219"/>
      <c r="J128" s="36"/>
      <c r="K128" s="36"/>
      <c r="L128" s="40"/>
      <c r="M128" s="220"/>
      <c r="N128" s="221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152</v>
      </c>
      <c r="AU128" s="13" t="s">
        <v>84</v>
      </c>
    </row>
    <row r="129" s="2" customFormat="1" ht="16.5" customHeight="1">
      <c r="A129" s="34"/>
      <c r="B129" s="35"/>
      <c r="C129" s="222" t="s">
        <v>163</v>
      </c>
      <c r="D129" s="222" t="s">
        <v>182</v>
      </c>
      <c r="E129" s="223" t="s">
        <v>244</v>
      </c>
      <c r="F129" s="224" t="s">
        <v>245</v>
      </c>
      <c r="G129" s="225" t="s">
        <v>246</v>
      </c>
      <c r="H129" s="226">
        <v>4</v>
      </c>
      <c r="I129" s="227"/>
      <c r="J129" s="228">
        <f>ROUND(I129*H129,2)</f>
        <v>0</v>
      </c>
      <c r="K129" s="229"/>
      <c r="L129" s="40"/>
      <c r="M129" s="230" t="s">
        <v>1</v>
      </c>
      <c r="N129" s="231" t="s">
        <v>42</v>
      </c>
      <c r="O129" s="8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5" t="s">
        <v>84</v>
      </c>
      <c r="AT129" s="215" t="s">
        <v>182</v>
      </c>
      <c r="AU129" s="215" t="s">
        <v>84</v>
      </c>
      <c r="AY129" s="13" t="s">
        <v>150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3" t="s">
        <v>84</v>
      </c>
      <c r="BK129" s="216">
        <f>ROUND(I129*H129,2)</f>
        <v>0</v>
      </c>
      <c r="BL129" s="13" t="s">
        <v>84</v>
      </c>
      <c r="BM129" s="215" t="s">
        <v>290</v>
      </c>
    </row>
    <row r="130" s="2" customFormat="1">
      <c r="A130" s="34"/>
      <c r="B130" s="35"/>
      <c r="C130" s="36"/>
      <c r="D130" s="217" t="s">
        <v>152</v>
      </c>
      <c r="E130" s="36"/>
      <c r="F130" s="218" t="s">
        <v>245</v>
      </c>
      <c r="G130" s="36"/>
      <c r="H130" s="36"/>
      <c r="I130" s="219"/>
      <c r="J130" s="36"/>
      <c r="K130" s="36"/>
      <c r="L130" s="40"/>
      <c r="M130" s="220"/>
      <c r="N130" s="221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152</v>
      </c>
      <c r="AU130" s="13" t="s">
        <v>84</v>
      </c>
    </row>
    <row r="131" s="2" customFormat="1" ht="16.5" customHeight="1">
      <c r="A131" s="34"/>
      <c r="B131" s="35"/>
      <c r="C131" s="222" t="s">
        <v>168</v>
      </c>
      <c r="D131" s="222" t="s">
        <v>182</v>
      </c>
      <c r="E131" s="223" t="s">
        <v>248</v>
      </c>
      <c r="F131" s="224" t="s">
        <v>249</v>
      </c>
      <c r="G131" s="225" t="s">
        <v>246</v>
      </c>
      <c r="H131" s="226">
        <v>4</v>
      </c>
      <c r="I131" s="227"/>
      <c r="J131" s="228">
        <f>ROUND(I131*H131,2)</f>
        <v>0</v>
      </c>
      <c r="K131" s="229"/>
      <c r="L131" s="40"/>
      <c r="M131" s="230" t="s">
        <v>1</v>
      </c>
      <c r="N131" s="231" t="s">
        <v>42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84</v>
      </c>
      <c r="AT131" s="215" t="s">
        <v>182</v>
      </c>
      <c r="AU131" s="215" t="s">
        <v>84</v>
      </c>
      <c r="AY131" s="13" t="s">
        <v>150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3" t="s">
        <v>84</v>
      </c>
      <c r="BK131" s="216">
        <f>ROUND(I131*H131,2)</f>
        <v>0</v>
      </c>
      <c r="BL131" s="13" t="s">
        <v>84</v>
      </c>
      <c r="BM131" s="215" t="s">
        <v>291</v>
      </c>
    </row>
    <row r="132" s="2" customFormat="1">
      <c r="A132" s="34"/>
      <c r="B132" s="35"/>
      <c r="C132" s="36"/>
      <c r="D132" s="217" t="s">
        <v>152</v>
      </c>
      <c r="E132" s="36"/>
      <c r="F132" s="218" t="s">
        <v>249</v>
      </c>
      <c r="G132" s="36"/>
      <c r="H132" s="36"/>
      <c r="I132" s="219"/>
      <c r="J132" s="36"/>
      <c r="K132" s="36"/>
      <c r="L132" s="40"/>
      <c r="M132" s="220"/>
      <c r="N132" s="221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152</v>
      </c>
      <c r="AU132" s="13" t="s">
        <v>84</v>
      </c>
    </row>
    <row r="133" s="2" customFormat="1" ht="16.5" customHeight="1">
      <c r="A133" s="34"/>
      <c r="B133" s="35"/>
      <c r="C133" s="202" t="s">
        <v>173</v>
      </c>
      <c r="D133" s="202" t="s">
        <v>146</v>
      </c>
      <c r="E133" s="203" t="s">
        <v>251</v>
      </c>
      <c r="F133" s="204" t="s">
        <v>252</v>
      </c>
      <c r="G133" s="205" t="s">
        <v>149</v>
      </c>
      <c r="H133" s="206">
        <v>2</v>
      </c>
      <c r="I133" s="207"/>
      <c r="J133" s="208">
        <f>ROUND(I133*H133,2)</f>
        <v>0</v>
      </c>
      <c r="K133" s="209"/>
      <c r="L133" s="210"/>
      <c r="M133" s="211" t="s">
        <v>1</v>
      </c>
      <c r="N133" s="212" t="s">
        <v>42</v>
      </c>
      <c r="O133" s="8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5" t="s">
        <v>86</v>
      </c>
      <c r="AT133" s="215" t="s">
        <v>146</v>
      </c>
      <c r="AU133" s="215" t="s">
        <v>84</v>
      </c>
      <c r="AY133" s="13" t="s">
        <v>150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3" t="s">
        <v>84</v>
      </c>
      <c r="BK133" s="216">
        <f>ROUND(I133*H133,2)</f>
        <v>0</v>
      </c>
      <c r="BL133" s="13" t="s">
        <v>84</v>
      </c>
      <c r="BM133" s="215" t="s">
        <v>292</v>
      </c>
    </row>
    <row r="134" s="2" customFormat="1">
      <c r="A134" s="34"/>
      <c r="B134" s="35"/>
      <c r="C134" s="36"/>
      <c r="D134" s="217" t="s">
        <v>152</v>
      </c>
      <c r="E134" s="36"/>
      <c r="F134" s="218" t="s">
        <v>254</v>
      </c>
      <c r="G134" s="36"/>
      <c r="H134" s="36"/>
      <c r="I134" s="219"/>
      <c r="J134" s="36"/>
      <c r="K134" s="36"/>
      <c r="L134" s="40"/>
      <c r="M134" s="220"/>
      <c r="N134" s="221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152</v>
      </c>
      <c r="AU134" s="13" t="s">
        <v>84</v>
      </c>
    </row>
    <row r="135" s="2" customFormat="1" ht="16.5" customHeight="1">
      <c r="A135" s="34"/>
      <c r="B135" s="35"/>
      <c r="C135" s="202" t="s">
        <v>177</v>
      </c>
      <c r="D135" s="202" t="s">
        <v>146</v>
      </c>
      <c r="E135" s="203" t="s">
        <v>255</v>
      </c>
      <c r="F135" s="204" t="s">
        <v>256</v>
      </c>
      <c r="G135" s="205" t="s">
        <v>149</v>
      </c>
      <c r="H135" s="206">
        <v>1</v>
      </c>
      <c r="I135" s="207"/>
      <c r="J135" s="208">
        <f>ROUND(I135*H135,2)</f>
        <v>0</v>
      </c>
      <c r="K135" s="209"/>
      <c r="L135" s="210"/>
      <c r="M135" s="211" t="s">
        <v>1</v>
      </c>
      <c r="N135" s="212" t="s">
        <v>42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5" t="s">
        <v>86</v>
      </c>
      <c r="AT135" s="215" t="s">
        <v>146</v>
      </c>
      <c r="AU135" s="215" t="s">
        <v>84</v>
      </c>
      <c r="AY135" s="13" t="s">
        <v>150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3" t="s">
        <v>84</v>
      </c>
      <c r="BK135" s="216">
        <f>ROUND(I135*H135,2)</f>
        <v>0</v>
      </c>
      <c r="BL135" s="13" t="s">
        <v>84</v>
      </c>
      <c r="BM135" s="215" t="s">
        <v>293</v>
      </c>
    </row>
    <row r="136" s="2" customFormat="1">
      <c r="A136" s="34"/>
      <c r="B136" s="35"/>
      <c r="C136" s="36"/>
      <c r="D136" s="217" t="s">
        <v>152</v>
      </c>
      <c r="E136" s="36"/>
      <c r="F136" s="218" t="s">
        <v>258</v>
      </c>
      <c r="G136" s="36"/>
      <c r="H136" s="36"/>
      <c r="I136" s="219"/>
      <c r="J136" s="36"/>
      <c r="K136" s="36"/>
      <c r="L136" s="40"/>
      <c r="M136" s="220"/>
      <c r="N136" s="221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152</v>
      </c>
      <c r="AU136" s="13" t="s">
        <v>84</v>
      </c>
    </row>
    <row r="137" s="2" customFormat="1" ht="44.25" customHeight="1">
      <c r="A137" s="34"/>
      <c r="B137" s="35"/>
      <c r="C137" s="222" t="s">
        <v>181</v>
      </c>
      <c r="D137" s="222" t="s">
        <v>182</v>
      </c>
      <c r="E137" s="223" t="s">
        <v>190</v>
      </c>
      <c r="F137" s="224" t="s">
        <v>191</v>
      </c>
      <c r="G137" s="225" t="s">
        <v>149</v>
      </c>
      <c r="H137" s="226">
        <v>1</v>
      </c>
      <c r="I137" s="227"/>
      <c r="J137" s="228">
        <f>ROUND(I137*H137,2)</f>
        <v>0</v>
      </c>
      <c r="K137" s="229"/>
      <c r="L137" s="40"/>
      <c r="M137" s="230" t="s">
        <v>1</v>
      </c>
      <c r="N137" s="231" t="s">
        <v>42</v>
      </c>
      <c r="O137" s="8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84</v>
      </c>
      <c r="AT137" s="215" t="s">
        <v>182</v>
      </c>
      <c r="AU137" s="215" t="s">
        <v>84</v>
      </c>
      <c r="AY137" s="13" t="s">
        <v>150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3" t="s">
        <v>84</v>
      </c>
      <c r="BK137" s="216">
        <f>ROUND(I137*H137,2)</f>
        <v>0</v>
      </c>
      <c r="BL137" s="13" t="s">
        <v>84</v>
      </c>
      <c r="BM137" s="215" t="s">
        <v>294</v>
      </c>
    </row>
    <row r="138" s="2" customFormat="1">
      <c r="A138" s="34"/>
      <c r="B138" s="35"/>
      <c r="C138" s="36"/>
      <c r="D138" s="217" t="s">
        <v>152</v>
      </c>
      <c r="E138" s="36"/>
      <c r="F138" s="218" t="s">
        <v>193</v>
      </c>
      <c r="G138" s="36"/>
      <c r="H138" s="36"/>
      <c r="I138" s="219"/>
      <c r="J138" s="36"/>
      <c r="K138" s="36"/>
      <c r="L138" s="40"/>
      <c r="M138" s="220"/>
      <c r="N138" s="221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152</v>
      </c>
      <c r="AU138" s="13" t="s">
        <v>84</v>
      </c>
    </row>
    <row r="139" s="2" customFormat="1" ht="49.05" customHeight="1">
      <c r="A139" s="34"/>
      <c r="B139" s="35"/>
      <c r="C139" s="222" t="s">
        <v>189</v>
      </c>
      <c r="D139" s="222" t="s">
        <v>182</v>
      </c>
      <c r="E139" s="223" t="s">
        <v>195</v>
      </c>
      <c r="F139" s="224" t="s">
        <v>196</v>
      </c>
      <c r="G139" s="225" t="s">
        <v>149</v>
      </c>
      <c r="H139" s="226">
        <v>2</v>
      </c>
      <c r="I139" s="227"/>
      <c r="J139" s="228">
        <f>ROUND(I139*H139,2)</f>
        <v>0</v>
      </c>
      <c r="K139" s="229"/>
      <c r="L139" s="40"/>
      <c r="M139" s="230" t="s">
        <v>1</v>
      </c>
      <c r="N139" s="231" t="s">
        <v>42</v>
      </c>
      <c r="O139" s="8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84</v>
      </c>
      <c r="AT139" s="215" t="s">
        <v>182</v>
      </c>
      <c r="AU139" s="215" t="s">
        <v>84</v>
      </c>
      <c r="AY139" s="13" t="s">
        <v>150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3" t="s">
        <v>84</v>
      </c>
      <c r="BK139" s="216">
        <f>ROUND(I139*H139,2)</f>
        <v>0</v>
      </c>
      <c r="BL139" s="13" t="s">
        <v>84</v>
      </c>
      <c r="BM139" s="215" t="s">
        <v>295</v>
      </c>
    </row>
    <row r="140" s="2" customFormat="1">
      <c r="A140" s="34"/>
      <c r="B140" s="35"/>
      <c r="C140" s="36"/>
      <c r="D140" s="217" t="s">
        <v>152</v>
      </c>
      <c r="E140" s="36"/>
      <c r="F140" s="218" t="s">
        <v>198</v>
      </c>
      <c r="G140" s="36"/>
      <c r="H140" s="36"/>
      <c r="I140" s="219"/>
      <c r="J140" s="36"/>
      <c r="K140" s="36"/>
      <c r="L140" s="40"/>
      <c r="M140" s="246"/>
      <c r="N140" s="247"/>
      <c r="O140" s="248"/>
      <c r="P140" s="248"/>
      <c r="Q140" s="248"/>
      <c r="R140" s="248"/>
      <c r="S140" s="248"/>
      <c r="T140" s="249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152</v>
      </c>
      <c r="AU140" s="13" t="s">
        <v>84</v>
      </c>
    </row>
    <row r="141" s="2" customFormat="1" ht="6.96" customHeight="1">
      <c r="A141" s="34"/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40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sheet="1" autoFilter="0" formatColumns="0" formatRows="0" objects="1" scenarios="1" spinCount="100000" saltValue="VurAPCOinFFgzqnyOkx7b8Xvs0Dhb1+aMGrkcwHmXtyfz7azq0bnuslwa61OlK45JRht9odCrnyXc5Nd0beS9Q==" hashValue="ETbM6EphzY/Ep9TP01EhmS1N2sYWd5dDja0eid6m+F+B7rBnP/SbvBDkq1nmyCwdB9ETpR6suqU3hMdS5HiTxw==" algorithmName="SHA-512" password="CC35"/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2024-06-28T06:23:43Z</dcterms:created>
  <dcterms:modified xsi:type="dcterms:W3CDTF">2024-06-28T06:23:51Z</dcterms:modified>
</cp:coreProperties>
</file>